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ublic\Shared\Societies\Docs, Funds, Reports\Events\"/>
    </mc:Choice>
  </mc:AlternateContent>
  <bookViews>
    <workbookView xWindow="0" yWindow="0" windowWidth="28800" windowHeight="12135"/>
  </bookViews>
  <sheets>
    <sheet name="Scenario 1" sheetId="2" r:id="rId1"/>
    <sheet name="Scenario 2" sheetId="20" r:id="rId2"/>
    <sheet name="Scenario 3" sheetId="21" r:id="rId3"/>
    <sheet name="Scenario 4" sheetId="22" r:id="rId4"/>
    <sheet name="Scenario 5" sheetId="23" r:id="rId5"/>
    <sheet name="£30 SB" sheetId="3" state="hidden" r:id="rId6"/>
  </sheets>
  <definedNames>
    <definedName name="Is_there_VAT_on_this_Cost?" localSheetId="1">'Scenario 2'!$V$4:$V$5</definedName>
    <definedName name="Is_there_VAT_on_this_Cost?" localSheetId="2">'Scenario 3'!$V$4:$V$5</definedName>
    <definedName name="Is_there_VAT_on_this_Cost?" localSheetId="3">'Scenario 4'!$V$4:$V$5</definedName>
    <definedName name="Is_there_VAT_on_this_Cost?" localSheetId="4">'Scenario 5'!$V$4:$V$5</definedName>
    <definedName name="Is_there_VAT_on_this_Cost?">'Scenario 1'!$V$4:$V$5</definedName>
  </definedNames>
  <calcPr calcId="152511"/>
</workbook>
</file>

<file path=xl/calcChain.xml><?xml version="1.0" encoding="utf-8"?>
<calcChain xmlns="http://schemas.openxmlformats.org/spreadsheetml/2006/main">
  <c r="B37" i="23" l="1"/>
  <c r="B38" i="23" s="1"/>
  <c r="B36" i="23"/>
  <c r="Q27" i="23"/>
  <c r="L27" i="23"/>
  <c r="S25" i="23"/>
  <c r="M25" i="23"/>
  <c r="L25" i="23"/>
  <c r="N25" i="23" s="1"/>
  <c r="L29" i="23" s="1"/>
  <c r="Q28" i="23" s="1"/>
  <c r="Q29" i="23" s="1"/>
  <c r="R27" i="23" s="1"/>
  <c r="S24" i="23"/>
  <c r="N24" i="23"/>
  <c r="M24" i="23"/>
  <c r="L24" i="23"/>
  <c r="S23" i="23"/>
  <c r="S22" i="23"/>
  <c r="S21" i="23"/>
  <c r="S20" i="23"/>
  <c r="S19" i="23"/>
  <c r="S18" i="23"/>
  <c r="N18" i="23"/>
  <c r="H18" i="23"/>
  <c r="I18" i="23" s="1"/>
  <c r="S17" i="23"/>
  <c r="N17" i="23"/>
  <c r="S16" i="23"/>
  <c r="S15" i="23"/>
  <c r="S14" i="23"/>
  <c r="S13" i="23"/>
  <c r="S12" i="23"/>
  <c r="S11" i="23"/>
  <c r="S10" i="23"/>
  <c r="S9" i="23"/>
  <c r="S8" i="23"/>
  <c r="S7" i="23"/>
  <c r="S6" i="23"/>
  <c r="I6" i="23"/>
  <c r="S5" i="23"/>
  <c r="S4" i="23"/>
  <c r="B37" i="22"/>
  <c r="B38" i="22" s="1"/>
  <c r="B36" i="22"/>
  <c r="Q27" i="22"/>
  <c r="L27" i="22"/>
  <c r="S25" i="22"/>
  <c r="M25" i="22"/>
  <c r="N25" i="22" s="1"/>
  <c r="L29" i="22" s="1"/>
  <c r="Q28" i="22" s="1"/>
  <c r="Q29" i="22" s="1"/>
  <c r="R27" i="22" s="1"/>
  <c r="L25" i="22"/>
  <c r="S24" i="22"/>
  <c r="N24" i="22"/>
  <c r="M24" i="22"/>
  <c r="L24" i="22"/>
  <c r="S23" i="22"/>
  <c r="S22" i="22"/>
  <c r="S21" i="22"/>
  <c r="S20" i="22"/>
  <c r="S19" i="22"/>
  <c r="S18" i="22"/>
  <c r="N18" i="22"/>
  <c r="H18" i="22"/>
  <c r="I18" i="22" s="1"/>
  <c r="S17" i="22"/>
  <c r="N17" i="22"/>
  <c r="S16" i="22"/>
  <c r="S15" i="22"/>
  <c r="S14" i="22"/>
  <c r="S13" i="22"/>
  <c r="S12" i="22"/>
  <c r="S11" i="22"/>
  <c r="S10" i="22"/>
  <c r="S9" i="22"/>
  <c r="S8" i="22"/>
  <c r="S7" i="22"/>
  <c r="S6" i="22"/>
  <c r="I6" i="22"/>
  <c r="S5" i="22"/>
  <c r="S4" i="22"/>
  <c r="B37" i="21"/>
  <c r="B38" i="21" s="1"/>
  <c r="B36" i="21"/>
  <c r="Q27" i="21"/>
  <c r="L27" i="21"/>
  <c r="S25" i="21"/>
  <c r="M25" i="21"/>
  <c r="L25" i="21"/>
  <c r="N25" i="21" s="1"/>
  <c r="S24" i="21"/>
  <c r="M24" i="21"/>
  <c r="L24" i="21"/>
  <c r="N24" i="21" s="1"/>
  <c r="S23" i="21"/>
  <c r="S22" i="21"/>
  <c r="S21" i="21"/>
  <c r="S20" i="21"/>
  <c r="S19" i="21"/>
  <c r="S18" i="21"/>
  <c r="N18" i="21"/>
  <c r="H18" i="21"/>
  <c r="I18" i="21" s="1"/>
  <c r="S17" i="21"/>
  <c r="N17" i="21"/>
  <c r="S16" i="21"/>
  <c r="S15" i="21"/>
  <c r="S14" i="21"/>
  <c r="S13" i="21"/>
  <c r="S12" i="21"/>
  <c r="S11" i="21"/>
  <c r="S10" i="21"/>
  <c r="S9" i="21"/>
  <c r="S8" i="21"/>
  <c r="S7" i="21"/>
  <c r="S6" i="21"/>
  <c r="I6" i="21"/>
  <c r="S5" i="21"/>
  <c r="S4" i="21"/>
  <c r="B37" i="20"/>
  <c r="B38" i="20" s="1"/>
  <c r="B36" i="20"/>
  <c r="Q27" i="20"/>
  <c r="L27" i="20"/>
  <c r="S25" i="20"/>
  <c r="M25" i="20"/>
  <c r="N25" i="20" s="1"/>
  <c r="L25" i="20"/>
  <c r="S24" i="20"/>
  <c r="M24" i="20"/>
  <c r="L24" i="20"/>
  <c r="N24" i="20" s="1"/>
  <c r="S23" i="20"/>
  <c r="S22" i="20"/>
  <c r="S21" i="20"/>
  <c r="S20" i="20"/>
  <c r="S19" i="20"/>
  <c r="S18" i="20"/>
  <c r="N18" i="20"/>
  <c r="H18" i="20"/>
  <c r="I18" i="20" s="1"/>
  <c r="S17" i="20"/>
  <c r="N17" i="20"/>
  <c r="S16" i="20"/>
  <c r="S15" i="20"/>
  <c r="S14" i="20"/>
  <c r="S13" i="20"/>
  <c r="S12" i="20"/>
  <c r="S11" i="20"/>
  <c r="S10" i="20"/>
  <c r="S9" i="20"/>
  <c r="S8" i="20"/>
  <c r="S7" i="20"/>
  <c r="S6" i="20"/>
  <c r="I6" i="20"/>
  <c r="S5" i="20"/>
  <c r="S4" i="20"/>
  <c r="S17" i="2"/>
  <c r="S18" i="2"/>
  <c r="S19" i="2"/>
  <c r="S20" i="2"/>
  <c r="S21" i="2"/>
  <c r="S22" i="2"/>
  <c r="S23" i="2"/>
  <c r="S24" i="2"/>
  <c r="S25" i="2"/>
  <c r="L27" i="2"/>
  <c r="M24" i="2"/>
  <c r="L24" i="2"/>
  <c r="N17" i="2"/>
  <c r="L29" i="21" l="1"/>
  <c r="Q28" i="21" s="1"/>
  <c r="Q29" i="21" s="1"/>
  <c r="R27" i="21" s="1"/>
  <c r="L29" i="20"/>
  <c r="Q28" i="20" s="1"/>
  <c r="Q29" i="20" s="1"/>
  <c r="R27" i="20" s="1"/>
  <c r="N24" i="2"/>
  <c r="S5" i="2" l="1"/>
  <c r="S6" i="2"/>
  <c r="S7" i="2"/>
  <c r="S8" i="2"/>
  <c r="S9" i="2"/>
  <c r="S10" i="2"/>
  <c r="S11" i="2"/>
  <c r="S12" i="2"/>
  <c r="S13" i="2"/>
  <c r="S14" i="2"/>
  <c r="S15" i="2"/>
  <c r="S16" i="2"/>
  <c r="S4" i="2"/>
  <c r="Q27" i="2" l="1"/>
  <c r="M25" i="2" l="1"/>
  <c r="L25" i="2"/>
  <c r="N18" i="2"/>
  <c r="B36" i="2"/>
  <c r="H18" i="2"/>
  <c r="I18" i="2" s="1"/>
  <c r="I6" i="2"/>
  <c r="B37" i="2"/>
  <c r="H15" i="3"/>
  <c r="I15" i="3"/>
  <c r="N48" i="3" s="1"/>
  <c r="H17" i="3"/>
  <c r="I17" i="3"/>
  <c r="AC5" i="3"/>
  <c r="AC6" i="3"/>
  <c r="N49" i="3"/>
  <c r="S5" i="3"/>
  <c r="S6" i="3"/>
  <c r="S21" i="3" s="1"/>
  <c r="S22" i="3" s="1"/>
  <c r="B38" i="3"/>
  <c r="N44" i="3" s="1"/>
  <c r="V39" i="3"/>
  <c r="N54" i="3" s="1"/>
  <c r="L38" i="3"/>
  <c r="N55" i="3" s="1"/>
  <c r="R19" i="3"/>
  <c r="S19" i="3"/>
  <c r="R18" i="3"/>
  <c r="S18" i="3"/>
  <c r="I7" i="3"/>
  <c r="I5" i="3"/>
  <c r="I19" i="3" s="1"/>
  <c r="I20" i="3" s="1"/>
  <c r="B39" i="3" s="1"/>
  <c r="AC11" i="3"/>
  <c r="V40" i="3" s="1"/>
  <c r="V41" i="3" s="1"/>
  <c r="L39" i="3" l="1"/>
  <c r="L40" i="3" s="1"/>
  <c r="N50" i="3"/>
  <c r="B40" i="3"/>
  <c r="N45" i="3"/>
  <c r="N46" i="3" s="1"/>
  <c r="N58" i="3"/>
  <c r="N51" i="3"/>
  <c r="N53" i="3"/>
  <c r="N56" i="3" s="1"/>
  <c r="B38" i="2"/>
  <c r="N25" i="2"/>
  <c r="L29" i="2" s="1"/>
  <c r="Q28" i="2" l="1"/>
  <c r="Q29" i="2" s="1"/>
  <c r="R27" i="2" s="1"/>
</calcChain>
</file>

<file path=xl/comments1.xml><?xml version="1.0" encoding="utf-8"?>
<comments xmlns="http://schemas.openxmlformats.org/spreadsheetml/2006/main">
  <authors>
    <author>James Lindsay</author>
  </authors>
  <commentList>
    <comment ref="P3" authorId="0" shapeId="0">
      <text>
        <r>
          <rPr>
            <sz val="9"/>
            <color indexed="81"/>
            <rFont val="Tahoma"/>
            <family val="2"/>
          </rPr>
          <t xml:space="preserve">Either use the headings provided, or change them relelvant to your events
</t>
        </r>
      </text>
    </comment>
    <comment ref="Q3" authorId="0" shapeId="0">
      <text>
        <r>
          <rPr>
            <sz val="9"/>
            <color indexed="81"/>
            <rFont val="Tahoma"/>
            <family val="2"/>
          </rPr>
          <t>Net Cost is without any VAT added</t>
        </r>
      </text>
    </comment>
    <comment ref="R3" authorId="0" shapeId="0">
      <text>
        <r>
          <rPr>
            <sz val="9"/>
            <color indexed="81"/>
            <rFont val="Tahoma"/>
            <family val="2"/>
          </rPr>
          <t>You can find this out by looking at the invoice/receipt, if they have added VAT on then enter Yes. 
If it says 0% VAT then enter No.</t>
        </r>
      </text>
    </comment>
    <comment ref="S3" authorId="0" shapeId="0">
      <text>
        <r>
          <rPr>
            <sz val="9"/>
            <color indexed="81"/>
            <rFont val="Tahoma"/>
            <family val="2"/>
          </rPr>
          <t>Societies DO NOT PAY VAT on their Purchases</t>
        </r>
      </text>
    </comment>
  </commentList>
</comments>
</file>

<file path=xl/comments2.xml><?xml version="1.0" encoding="utf-8"?>
<comments xmlns="http://schemas.openxmlformats.org/spreadsheetml/2006/main">
  <authors>
    <author>James Lindsay</author>
  </authors>
  <commentList>
    <comment ref="P3" authorId="0" shapeId="0">
      <text>
        <r>
          <rPr>
            <sz val="9"/>
            <color indexed="81"/>
            <rFont val="Tahoma"/>
            <family val="2"/>
          </rPr>
          <t xml:space="preserve">Either use the headings provided, or change them relelvant to your events
</t>
        </r>
      </text>
    </comment>
    <comment ref="Q3" authorId="0" shapeId="0">
      <text>
        <r>
          <rPr>
            <sz val="9"/>
            <color indexed="81"/>
            <rFont val="Tahoma"/>
            <family val="2"/>
          </rPr>
          <t>Net Cost is without any VAT added</t>
        </r>
      </text>
    </comment>
    <comment ref="R3" authorId="0" shapeId="0">
      <text>
        <r>
          <rPr>
            <sz val="9"/>
            <color indexed="81"/>
            <rFont val="Tahoma"/>
            <family val="2"/>
          </rPr>
          <t>You can find this out by looking at the invoice/receipt, if they have added VAT on then enter Yes. 
If it says 0% VAT then enter No.</t>
        </r>
      </text>
    </comment>
    <comment ref="S3" authorId="0" shapeId="0">
      <text>
        <r>
          <rPr>
            <sz val="9"/>
            <color indexed="81"/>
            <rFont val="Tahoma"/>
            <family val="2"/>
          </rPr>
          <t>Societies DO NOT PAY VAT on their Purchases</t>
        </r>
      </text>
    </comment>
  </commentList>
</comments>
</file>

<file path=xl/comments3.xml><?xml version="1.0" encoding="utf-8"?>
<comments xmlns="http://schemas.openxmlformats.org/spreadsheetml/2006/main">
  <authors>
    <author>James Lindsay</author>
  </authors>
  <commentList>
    <comment ref="P3" authorId="0" shapeId="0">
      <text>
        <r>
          <rPr>
            <sz val="9"/>
            <color indexed="81"/>
            <rFont val="Tahoma"/>
            <family val="2"/>
          </rPr>
          <t xml:space="preserve">Either use the headings provided, or change them relelvant to your events
</t>
        </r>
      </text>
    </comment>
    <comment ref="Q3" authorId="0" shapeId="0">
      <text>
        <r>
          <rPr>
            <sz val="9"/>
            <color indexed="81"/>
            <rFont val="Tahoma"/>
            <family val="2"/>
          </rPr>
          <t>Net Cost is without any VAT added</t>
        </r>
      </text>
    </comment>
    <comment ref="R3" authorId="0" shapeId="0">
      <text>
        <r>
          <rPr>
            <sz val="9"/>
            <color indexed="81"/>
            <rFont val="Tahoma"/>
            <family val="2"/>
          </rPr>
          <t>You can find this out by looking at the invoice/receipt, if they have added VAT on then enter Yes. 
If it says 0% VAT then enter No.</t>
        </r>
      </text>
    </comment>
    <comment ref="S3" authorId="0" shapeId="0">
      <text>
        <r>
          <rPr>
            <sz val="9"/>
            <color indexed="81"/>
            <rFont val="Tahoma"/>
            <family val="2"/>
          </rPr>
          <t>Societies DO NOT PAY VAT on their Purchases</t>
        </r>
      </text>
    </comment>
  </commentList>
</comments>
</file>

<file path=xl/comments4.xml><?xml version="1.0" encoding="utf-8"?>
<comments xmlns="http://schemas.openxmlformats.org/spreadsheetml/2006/main">
  <authors>
    <author>James Lindsay</author>
  </authors>
  <commentList>
    <comment ref="P3" authorId="0" shapeId="0">
      <text>
        <r>
          <rPr>
            <sz val="9"/>
            <color indexed="81"/>
            <rFont val="Tahoma"/>
            <family val="2"/>
          </rPr>
          <t xml:space="preserve">Either use the headings provided, or change them relelvant to your events
</t>
        </r>
      </text>
    </comment>
    <comment ref="Q3" authorId="0" shapeId="0">
      <text>
        <r>
          <rPr>
            <sz val="9"/>
            <color indexed="81"/>
            <rFont val="Tahoma"/>
            <family val="2"/>
          </rPr>
          <t>Net Cost is without any VAT added</t>
        </r>
      </text>
    </comment>
    <comment ref="R3" authorId="0" shapeId="0">
      <text>
        <r>
          <rPr>
            <sz val="9"/>
            <color indexed="81"/>
            <rFont val="Tahoma"/>
            <family val="2"/>
          </rPr>
          <t>You can find this out by looking at the invoice/receipt, if they have added VAT on then enter Yes. 
If it says 0% VAT then enter No.</t>
        </r>
      </text>
    </comment>
    <comment ref="S3" authorId="0" shapeId="0">
      <text>
        <r>
          <rPr>
            <sz val="9"/>
            <color indexed="81"/>
            <rFont val="Tahoma"/>
            <family val="2"/>
          </rPr>
          <t>Societies DO NOT PAY VAT on their Purchases</t>
        </r>
      </text>
    </comment>
  </commentList>
</comments>
</file>

<file path=xl/comments5.xml><?xml version="1.0" encoding="utf-8"?>
<comments xmlns="http://schemas.openxmlformats.org/spreadsheetml/2006/main">
  <authors>
    <author>James Lindsay</author>
  </authors>
  <commentList>
    <comment ref="P3" authorId="0" shapeId="0">
      <text>
        <r>
          <rPr>
            <sz val="9"/>
            <color indexed="81"/>
            <rFont val="Tahoma"/>
            <family val="2"/>
          </rPr>
          <t xml:space="preserve">Either use the headings provided, or change them relelvant to your events
</t>
        </r>
      </text>
    </comment>
    <comment ref="Q3" authorId="0" shapeId="0">
      <text>
        <r>
          <rPr>
            <sz val="9"/>
            <color indexed="81"/>
            <rFont val="Tahoma"/>
            <family val="2"/>
          </rPr>
          <t>Net Cost is without any VAT added</t>
        </r>
      </text>
    </comment>
    <comment ref="R3" authorId="0" shapeId="0">
      <text>
        <r>
          <rPr>
            <sz val="9"/>
            <color indexed="81"/>
            <rFont val="Tahoma"/>
            <family val="2"/>
          </rPr>
          <t>You can find this out by looking at the invoice/receipt, if they have added VAT on then enter Yes. 
If it says 0% VAT then enter No.</t>
        </r>
      </text>
    </comment>
    <comment ref="S3" authorId="0" shapeId="0">
      <text>
        <r>
          <rPr>
            <sz val="9"/>
            <color indexed="81"/>
            <rFont val="Tahoma"/>
            <family val="2"/>
          </rPr>
          <t>Societies DO NOT PAY VAT on their Purchases</t>
        </r>
      </text>
    </comment>
  </commentList>
</comments>
</file>

<file path=xl/sharedStrings.xml><?xml version="1.0" encoding="utf-8"?>
<sst xmlns="http://schemas.openxmlformats.org/spreadsheetml/2006/main" count="480" uniqueCount="135">
  <si>
    <t>BUDGET</t>
  </si>
  <si>
    <t>Actual cost</t>
  </si>
  <si>
    <t xml:space="preserve">Marketing and promotions </t>
  </si>
  <si>
    <t>Estimated Ticket sales</t>
  </si>
  <si>
    <t>TOTAL</t>
  </si>
  <si>
    <t>tickets</t>
  </si>
  <si>
    <t xml:space="preserve">TOTAL Expenditure </t>
  </si>
  <si>
    <t>Income</t>
  </si>
  <si>
    <t>Total Profit</t>
  </si>
  <si>
    <t>Standard</t>
  </si>
  <si>
    <t xml:space="preserve">Security </t>
  </si>
  <si>
    <t>Total Expenditure over all events</t>
  </si>
  <si>
    <t>Total Income over all events</t>
  </si>
  <si>
    <t>Standard minus VAT</t>
  </si>
  <si>
    <t>Joint Ticket Minus vat</t>
  </si>
  <si>
    <t>TOTAL Minus Vat</t>
  </si>
  <si>
    <t>Profit</t>
  </si>
  <si>
    <t>Income minus vat</t>
  </si>
  <si>
    <t>DJ's</t>
  </si>
  <si>
    <t>flowers</t>
  </si>
  <si>
    <t>champagne</t>
  </si>
  <si>
    <t>Noise Management</t>
  </si>
  <si>
    <t>dance floor</t>
  </si>
  <si>
    <t>TOTAL Expenditure  minus vat</t>
  </si>
  <si>
    <t>toilets (4+1 cabin)</t>
  </si>
  <si>
    <t>Company</t>
  </si>
  <si>
    <t>simply loos</t>
  </si>
  <si>
    <t>dancehire uk</t>
  </si>
  <si>
    <t>secprint</t>
  </si>
  <si>
    <t xml:space="preserve">company </t>
  </si>
  <si>
    <t xml:space="preserve">boulevard </t>
  </si>
  <si>
    <t>vinyl banner</t>
  </si>
  <si>
    <t>management cost</t>
  </si>
  <si>
    <t>sec print</t>
  </si>
  <si>
    <t>outlets</t>
  </si>
  <si>
    <t>easier print</t>
  </si>
  <si>
    <t>mile end ents</t>
  </si>
  <si>
    <t>wayne</t>
  </si>
  <si>
    <t>ten</t>
  </si>
  <si>
    <t>islington council</t>
  </si>
  <si>
    <t>programme/certificate print design</t>
  </si>
  <si>
    <t>Success Photography comission</t>
  </si>
  <si>
    <t>casual tees</t>
  </si>
  <si>
    <t>staff t shirts x 20</t>
  </si>
  <si>
    <t>haford and rhodes</t>
  </si>
  <si>
    <t>Dr ticket</t>
  </si>
  <si>
    <t>Dr Ticket Minus vat</t>
  </si>
  <si>
    <t>décor</t>
  </si>
  <si>
    <t xml:space="preserve">table cloths </t>
  </si>
  <si>
    <t>Previous Event Sponsorship</t>
  </si>
  <si>
    <t>big sky acoustics</t>
  </si>
  <si>
    <t>linen suppliers</t>
  </si>
  <si>
    <t>total incom grad dinner</t>
  </si>
  <si>
    <t>total income rites</t>
  </si>
  <si>
    <t>total expenditure grad</t>
  </si>
  <si>
    <t>total expenditure summer ball</t>
  </si>
  <si>
    <t>total expenditure rites</t>
  </si>
  <si>
    <t xml:space="preserve">bottom line </t>
  </si>
  <si>
    <t>tressel tables x 25/ 1000 chairs</t>
  </si>
  <si>
    <t xml:space="preserve">centre bar </t>
  </si>
  <si>
    <t xml:space="preserve">bar hire company </t>
  </si>
  <si>
    <t>Graduation dinner - everyting Net</t>
  </si>
  <si>
    <t>Rites Of Passage Based on 900 - everything gross</t>
  </si>
  <si>
    <t>estimated Marquee only plus insurance</t>
  </si>
  <si>
    <t>sponosorship</t>
  </si>
  <si>
    <t>lecturn</t>
  </si>
  <si>
    <t>technician</t>
  </si>
  <si>
    <t>Dj</t>
  </si>
  <si>
    <t xml:space="preserve"> </t>
  </si>
  <si>
    <t xml:space="preserve">Sound &amp; Lighting </t>
  </si>
  <si>
    <t>sound light staging</t>
  </si>
  <si>
    <t>anagram</t>
  </si>
  <si>
    <t>Harem Nights</t>
  </si>
  <si>
    <t>Ldcreative</t>
  </si>
  <si>
    <t>brewery</t>
  </si>
  <si>
    <t>Over night staff</t>
  </si>
  <si>
    <t>overnight staff</t>
  </si>
  <si>
    <t>drapers</t>
  </si>
  <si>
    <t xml:space="preserve">Balloons of london </t>
  </si>
  <si>
    <t xml:space="preserve">refrigerated van </t>
  </si>
  <si>
    <t>cvs</t>
  </si>
  <si>
    <t>Catering 2 x course &amp; breakfast</t>
  </si>
  <si>
    <t>chairs</t>
  </si>
  <si>
    <t>dinner £48</t>
  </si>
  <si>
    <t>min drink £15</t>
  </si>
  <si>
    <t>uk furniture hire</t>
  </si>
  <si>
    <t>labour</t>
  </si>
  <si>
    <t>mixer</t>
  </si>
  <si>
    <t xml:space="preserve">stage carpet </t>
  </si>
  <si>
    <t>drape support</t>
  </si>
  <si>
    <t>Secure frontline</t>
  </si>
  <si>
    <t>Total labour cost</t>
  </si>
  <si>
    <t>Entertainment</t>
  </si>
  <si>
    <t>Food</t>
  </si>
  <si>
    <t>Marquee Hire</t>
  </si>
  <si>
    <t>total income BLSA summer ball</t>
  </si>
  <si>
    <t>cleaners</t>
  </si>
  <si>
    <t>Joint Summer Ball Based on 500 everything net</t>
  </si>
  <si>
    <t>Joint Ticket £210</t>
  </si>
  <si>
    <t>Joint 300 People £30 SB</t>
  </si>
  <si>
    <t>Joint Ticket £215</t>
  </si>
  <si>
    <t>Package saving £29</t>
  </si>
  <si>
    <t xml:space="preserve">OPTION 3 - JOINT  BALL £30 TICKET WITH PACKAGE AT £210 WITH A £29 SAVING. </t>
  </si>
  <si>
    <t>Sponsorship</t>
  </si>
  <si>
    <t>VAT</t>
  </si>
  <si>
    <t>Subs Account Total</t>
  </si>
  <si>
    <t>Grant Account Total</t>
  </si>
  <si>
    <t>Costs</t>
  </si>
  <si>
    <t>Yes</t>
  </si>
  <si>
    <t>No</t>
  </si>
  <si>
    <t>Expenditure</t>
  </si>
  <si>
    <t>Profit/Loss</t>
  </si>
  <si>
    <t>Is this VAT-able?</t>
  </si>
  <si>
    <t>Notes</t>
  </si>
  <si>
    <t>Cost</t>
  </si>
  <si>
    <t>Total</t>
  </si>
  <si>
    <t>TOTAL Expenditure minus VAT</t>
  </si>
  <si>
    <t>Student Group</t>
  </si>
  <si>
    <t>Completed by</t>
  </si>
  <si>
    <t>Name of Event</t>
  </si>
  <si>
    <t>Date of Event</t>
  </si>
  <si>
    <t>[Use this space to add any further details about your event. 
If you are looking to spend more than £1000 or if you are looking to have a high amount of expenditure please complete a Detailed Event Budget Sheet. 
If you are unsure of which budget plan to fill out please contact us on su-societies@qmul.ac.uk. When completed please email this to su-societies@qmul.ac.uk]</t>
  </si>
  <si>
    <t>No.</t>
  </si>
  <si>
    <t>Total Number of People</t>
  </si>
  <si>
    <t>Student Group Simple Event Budget (&lt;£1000)</t>
  </si>
  <si>
    <t>Tickets - Non-Member</t>
  </si>
  <si>
    <t>Tickets - Member</t>
  </si>
  <si>
    <t>Member Tickets minus VAT</t>
  </si>
  <si>
    <t>Non-Member Tickets minus VAT</t>
  </si>
  <si>
    <t>Other (Specify in Notes)</t>
  </si>
  <si>
    <t>Net Cost (Amount MINUS VAT)</t>
  </si>
  <si>
    <t xml:space="preserve">TOTAL INCOME minus VAT </t>
  </si>
  <si>
    <t xml:space="preserve">Grant </t>
  </si>
  <si>
    <t>[If you need more sheets you can duplicate this one by right clicking on 'Scenario 5'; click 'Move or Copy…' and tick 'Create a Copy']</t>
  </si>
  <si>
    <t>[These extra sheets are on this workbook so you can compare your profit/loss if you alter any income/costs - e.g. if you get sponsorship money/grant funding.
You can also duplicate a sheet you've been working on by right clicing on the sheet; click 'Move or Copy…' and tick 'Make a copy']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</si>
</sst>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12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8"/>
      <color theme="0"/>
      <name val="Century Gothic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name val="Century Gothic"/>
      <family val="2"/>
    </font>
    <font>
      <sz val="14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366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52">
    <xf numFmtId="0" fontId="0" fillId="0" borderId="0" xfId="0"/>
    <xf numFmtId="164" fontId="1" fillId="0" borderId="2" xfId="0" applyNumberFormat="1" applyFont="1" applyBorder="1"/>
    <xf numFmtId="164" fontId="1" fillId="0" borderId="0" xfId="0" applyNumberFormat="1" applyFont="1" applyBorder="1"/>
    <xf numFmtId="164" fontId="1" fillId="0" borderId="7" xfId="0" applyNumberFormat="1" applyFont="1" applyBorder="1"/>
    <xf numFmtId="164" fontId="1" fillId="0" borderId="0" xfId="0" applyNumberFormat="1" applyFon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3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Border="1"/>
    <xf numFmtId="0" fontId="3" fillId="0" borderId="0" xfId="0" applyFont="1" applyBorder="1"/>
    <xf numFmtId="0" fontId="1" fillId="0" borderId="1" xfId="0" applyFont="1" applyBorder="1"/>
    <xf numFmtId="3" fontId="1" fillId="0" borderId="0" xfId="0" applyNumberFormat="1" applyFont="1" applyBorder="1"/>
    <xf numFmtId="0" fontId="1" fillId="0" borderId="4" xfId="0" applyFont="1" applyBorder="1"/>
    <xf numFmtId="3" fontId="1" fillId="0" borderId="5" xfId="0" applyNumberFormat="1" applyFont="1" applyBorder="1" applyAlignment="1">
      <alignment horizontal="left"/>
    </xf>
    <xf numFmtId="8" fontId="1" fillId="0" borderId="5" xfId="0" applyNumberFormat="1" applyFont="1" applyBorder="1"/>
    <xf numFmtId="8" fontId="1" fillId="0" borderId="0" xfId="0" applyNumberFormat="1" applyFont="1" applyBorder="1"/>
    <xf numFmtId="3" fontId="1" fillId="0" borderId="0" xfId="0" applyNumberFormat="1" applyFont="1" applyBorder="1" applyAlignment="1">
      <alignment horizontal="left"/>
    </xf>
    <xf numFmtId="0" fontId="1" fillId="0" borderId="5" xfId="0" applyFont="1" applyBorder="1"/>
    <xf numFmtId="3" fontId="1" fillId="0" borderId="4" xfId="0" applyNumberFormat="1" applyFont="1" applyBorder="1"/>
    <xf numFmtId="164" fontId="1" fillId="0" borderId="5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0" fontId="1" fillId="0" borderId="7" xfId="0" applyFont="1" applyBorder="1"/>
    <xf numFmtId="8" fontId="1" fillId="0" borderId="8" xfId="0" applyNumberFormat="1" applyFont="1" applyBorder="1"/>
    <xf numFmtId="164" fontId="3" fillId="0" borderId="0" xfId="0" applyNumberFormat="1" applyFont="1" applyBorder="1"/>
    <xf numFmtId="6" fontId="1" fillId="0" borderId="0" xfId="0" applyNumberFormat="1" applyFont="1" applyBorder="1"/>
    <xf numFmtId="0" fontId="1" fillId="0" borderId="6" xfId="0" applyFont="1" applyBorder="1"/>
    <xf numFmtId="3" fontId="1" fillId="0" borderId="8" xfId="0" applyNumberFormat="1" applyFont="1" applyBorder="1"/>
    <xf numFmtId="3" fontId="1" fillId="0" borderId="7" xfId="0" applyNumberFormat="1" applyFont="1" applyBorder="1"/>
    <xf numFmtId="0" fontId="1" fillId="0" borderId="8" xfId="0" applyFont="1" applyBorder="1"/>
    <xf numFmtId="6" fontId="1" fillId="0" borderId="7" xfId="0" applyNumberFormat="1" applyFont="1" applyBorder="1"/>
    <xf numFmtId="8" fontId="1" fillId="0" borderId="0" xfId="0" applyNumberFormat="1" applyFont="1"/>
    <xf numFmtId="164" fontId="1" fillId="2" borderId="0" xfId="0" applyNumberFormat="1" applyFont="1" applyFill="1"/>
    <xf numFmtId="8" fontId="1" fillId="3" borderId="0" xfId="0" applyNumberFormat="1" applyFont="1" applyFill="1"/>
    <xf numFmtId="4" fontId="1" fillId="3" borderId="0" xfId="0" applyNumberFormat="1" applyFont="1" applyFill="1"/>
    <xf numFmtId="0" fontId="4" fillId="0" borderId="0" xfId="0" applyFont="1"/>
    <xf numFmtId="0" fontId="3" fillId="0" borderId="9" xfId="0" applyFont="1" applyBorder="1"/>
    <xf numFmtId="164" fontId="1" fillId="0" borderId="10" xfId="0" applyNumberFormat="1" applyFont="1" applyBorder="1"/>
    <xf numFmtId="0" fontId="1" fillId="0" borderId="10" xfId="0" applyFont="1" applyBorder="1"/>
    <xf numFmtId="0" fontId="1" fillId="0" borderId="11" xfId="0" applyFont="1" applyBorder="1"/>
    <xf numFmtId="164" fontId="1" fillId="0" borderId="0" xfId="0" applyNumberFormat="1" applyFont="1" applyFill="1" applyBorder="1"/>
    <xf numFmtId="164" fontId="1" fillId="0" borderId="0" xfId="0" applyNumberFormat="1" applyFont="1" applyFill="1"/>
    <xf numFmtId="0" fontId="8" fillId="0" borderId="0" xfId="0" applyFont="1"/>
    <xf numFmtId="0" fontId="8" fillId="6" borderId="4" xfId="0" applyFont="1" applyFill="1" applyBorder="1"/>
    <xf numFmtId="164" fontId="8" fillId="6" borderId="0" xfId="0" applyNumberFormat="1" applyFont="1" applyFill="1" applyBorder="1" applyAlignment="1">
      <alignment horizontal="center" vertical="center"/>
    </xf>
    <xf numFmtId="164" fontId="8" fillId="6" borderId="5" xfId="0" applyNumberFormat="1" applyFont="1" applyFill="1" applyBorder="1" applyAlignment="1">
      <alignment horizontal="center" vertical="center"/>
    </xf>
    <xf numFmtId="0" fontId="8" fillId="6" borderId="9" xfId="0" applyFont="1" applyFill="1" applyBorder="1"/>
    <xf numFmtId="164" fontId="8" fillId="6" borderId="0" xfId="0" applyNumberFormat="1" applyFont="1" applyFill="1" applyBorder="1" applyAlignment="1" applyProtection="1">
      <alignment horizontal="center" vertical="center"/>
      <protection locked="0"/>
    </xf>
    <xf numFmtId="0" fontId="8" fillId="6" borderId="0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164" fontId="8" fillId="6" borderId="11" xfId="0" applyNumberFormat="1" applyFont="1" applyFill="1" applyBorder="1" applyAlignment="1">
      <alignment horizontal="center" vertical="center"/>
    </xf>
    <xf numFmtId="0" fontId="8" fillId="0" borderId="9" xfId="0" applyFont="1" applyBorder="1" applyProtection="1">
      <protection locked="0"/>
    </xf>
    <xf numFmtId="164" fontId="8" fillId="0" borderId="10" xfId="0" applyNumberFormat="1" applyFont="1" applyBorder="1" applyAlignment="1" applyProtection="1">
      <alignment horizontal="center"/>
      <protection locked="0"/>
    </xf>
    <xf numFmtId="164" fontId="8" fillId="0" borderId="10" xfId="0" applyNumberFormat="1" applyFont="1" applyBorder="1" applyAlignment="1" applyProtection="1">
      <alignment horizontal="center" vertical="center"/>
      <protection locked="0"/>
    </xf>
    <xf numFmtId="164" fontId="8" fillId="6" borderId="13" xfId="0" applyNumberFormat="1" applyFont="1" applyFill="1" applyBorder="1" applyAlignment="1">
      <alignment horizontal="center" vertical="center"/>
    </xf>
    <xf numFmtId="0" fontId="8" fillId="0" borderId="0" xfId="0" applyFont="1" applyBorder="1"/>
    <xf numFmtId="0" fontId="9" fillId="0" borderId="2" xfId="0" applyFont="1" applyBorder="1"/>
    <xf numFmtId="164" fontId="8" fillId="0" borderId="2" xfId="0" applyNumberFormat="1" applyFont="1" applyBorder="1"/>
    <xf numFmtId="164" fontId="8" fillId="0" borderId="0" xfId="0" applyNumberFormat="1" applyFont="1" applyBorder="1"/>
    <xf numFmtId="3" fontId="8" fillId="0" borderId="0" xfId="0" applyNumberFormat="1" applyFont="1" applyBorder="1"/>
    <xf numFmtId="0" fontId="8" fillId="0" borderId="7" xfId="0" applyFont="1" applyBorder="1"/>
    <xf numFmtId="164" fontId="8" fillId="0" borderId="7" xfId="0" applyNumberFormat="1" applyFont="1" applyBorder="1"/>
    <xf numFmtId="164" fontId="8" fillId="0" borderId="8" xfId="1" applyNumberFormat="1" applyFont="1" applyBorder="1" applyAlignment="1">
      <alignment horizontal="center"/>
    </xf>
    <xf numFmtId="164" fontId="8" fillId="0" borderId="14" xfId="1" applyNumberFormat="1" applyFont="1" applyBorder="1" applyAlignment="1">
      <alignment horizontal="center"/>
    </xf>
    <xf numFmtId="164" fontId="8" fillId="0" borderId="15" xfId="1" applyNumberFormat="1" applyFont="1" applyBorder="1" applyAlignment="1">
      <alignment horizontal="center"/>
    </xf>
    <xf numFmtId="164" fontId="8" fillId="0" borderId="16" xfId="1" applyNumberFormat="1" applyFont="1" applyBorder="1" applyAlignment="1">
      <alignment horizontal="center"/>
    </xf>
    <xf numFmtId="164" fontId="8" fillId="0" borderId="14" xfId="0" applyNumberFormat="1" applyFont="1" applyBorder="1" applyAlignment="1" applyProtection="1">
      <alignment horizontal="center" vertical="center"/>
      <protection locked="0"/>
    </xf>
    <xf numFmtId="164" fontId="8" fillId="0" borderId="15" xfId="0" applyNumberFormat="1" applyFont="1" applyBorder="1" applyAlignment="1" applyProtection="1">
      <alignment horizontal="center" vertical="center"/>
      <protection locked="0"/>
    </xf>
    <xf numFmtId="164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17" xfId="0" applyFont="1" applyBorder="1" applyProtection="1">
      <protection locked="0"/>
    </xf>
    <xf numFmtId="0" fontId="8" fillId="0" borderId="18" xfId="0" applyFont="1" applyBorder="1" applyProtection="1">
      <protection locked="0"/>
    </xf>
    <xf numFmtId="0" fontId="8" fillId="0" borderId="19" xfId="0" applyFont="1" applyBorder="1" applyProtection="1">
      <protection locked="0"/>
    </xf>
    <xf numFmtId="164" fontId="8" fillId="0" borderId="14" xfId="0" applyNumberFormat="1" applyFont="1" applyBorder="1" applyAlignment="1" applyProtection="1">
      <alignment horizontal="center"/>
      <protection locked="0"/>
    </xf>
    <xf numFmtId="164" fontId="8" fillId="0" borderId="15" xfId="0" applyNumberFormat="1" applyFont="1" applyBorder="1" applyAlignment="1" applyProtection="1">
      <alignment horizontal="center"/>
      <protection locked="0"/>
    </xf>
    <xf numFmtId="164" fontId="8" fillId="0" borderId="16" xfId="0" applyNumberFormat="1" applyFont="1" applyBorder="1" applyAlignment="1" applyProtection="1">
      <alignment horizontal="center"/>
      <protection locked="0"/>
    </xf>
    <xf numFmtId="164" fontId="8" fillId="6" borderId="10" xfId="0" applyNumberFormat="1" applyFont="1" applyFill="1" applyBorder="1" applyAlignment="1" applyProtection="1">
      <alignment horizontal="center" vertical="center"/>
      <protection locked="0"/>
    </xf>
    <xf numFmtId="164" fontId="8" fillId="6" borderId="8" xfId="0" applyNumberFormat="1" applyFont="1" applyFill="1" applyBorder="1" applyAlignment="1">
      <alignment horizontal="center" vertical="center"/>
    </xf>
    <xf numFmtId="0" fontId="10" fillId="0" borderId="14" xfId="0" applyFont="1" applyBorder="1"/>
    <xf numFmtId="0" fontId="10" fillId="0" borderId="16" xfId="0" applyFont="1" applyBorder="1"/>
    <xf numFmtId="0" fontId="10" fillId="0" borderId="0" xfId="0" applyFont="1"/>
    <xf numFmtId="0" fontId="10" fillId="4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64" fontId="8" fillId="0" borderId="20" xfId="0" applyNumberFormat="1" applyFont="1" applyBorder="1" applyAlignment="1" applyProtection="1">
      <alignment horizontal="center"/>
      <protection locked="0"/>
    </xf>
    <xf numFmtId="164" fontId="8" fillId="0" borderId="21" xfId="0" applyNumberFormat="1" applyFont="1" applyBorder="1" applyAlignment="1" applyProtection="1">
      <alignment horizontal="center"/>
      <protection locked="0"/>
    </xf>
    <xf numFmtId="3" fontId="9" fillId="6" borderId="0" xfId="0" applyNumberFormat="1" applyFont="1" applyFill="1" applyBorder="1" applyAlignment="1">
      <alignment horizontal="center" vertical="center"/>
    </xf>
    <xf numFmtId="3" fontId="9" fillId="6" borderId="5" xfId="0" applyNumberFormat="1" applyFont="1" applyFill="1" applyBorder="1" applyAlignment="1">
      <alignment horizontal="center" vertical="center"/>
    </xf>
    <xf numFmtId="164" fontId="8" fillId="0" borderId="22" xfId="0" applyNumberFormat="1" applyFont="1" applyBorder="1" applyAlignment="1" applyProtection="1">
      <alignment horizontal="center"/>
      <protection locked="0"/>
    </xf>
    <xf numFmtId="164" fontId="8" fillId="0" borderId="23" xfId="0" applyNumberFormat="1" applyFont="1" applyBorder="1" applyAlignment="1" applyProtection="1">
      <alignment horizontal="center"/>
      <protection locked="0"/>
    </xf>
    <xf numFmtId="0" fontId="7" fillId="8" borderId="0" xfId="0" applyFont="1" applyFill="1" applyAlignment="1">
      <alignment horizontal="left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10" fillId="7" borderId="1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164" fontId="8" fillId="6" borderId="0" xfId="0" applyNumberFormat="1" applyFont="1" applyFill="1" applyBorder="1" applyAlignment="1">
      <alignment horizontal="center" vertical="center" wrapText="1"/>
    </xf>
    <xf numFmtId="164" fontId="8" fillId="6" borderId="5" xfId="0" applyNumberFormat="1" applyFont="1" applyFill="1" applyBorder="1" applyAlignment="1">
      <alignment horizontal="center" vertical="center" wrapText="1"/>
    </xf>
    <xf numFmtId="164" fontId="8" fillId="6" borderId="7" xfId="0" applyNumberFormat="1" applyFont="1" applyFill="1" applyBorder="1" applyAlignment="1">
      <alignment horizontal="center" vertical="center" wrapText="1"/>
    </xf>
    <xf numFmtId="164" fontId="8" fillId="6" borderId="8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8" fillId="0" borderId="24" xfId="0" applyFont="1" applyBorder="1" applyProtection="1">
      <protection locked="0"/>
    </xf>
    <xf numFmtId="164" fontId="8" fillId="0" borderId="25" xfId="0" applyNumberFormat="1" applyFont="1" applyBorder="1" applyAlignment="1" applyProtection="1">
      <alignment horizontal="center"/>
      <protection locked="0"/>
    </xf>
    <xf numFmtId="164" fontId="8" fillId="0" borderId="25" xfId="0" applyNumberFormat="1" applyFont="1" applyBorder="1" applyAlignment="1" applyProtection="1">
      <alignment horizontal="center" vertical="center"/>
      <protection locked="0"/>
    </xf>
    <xf numFmtId="164" fontId="8" fillId="6" borderId="7" xfId="0" applyNumberFormat="1" applyFont="1" applyFill="1" applyBorder="1" applyAlignment="1" applyProtection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26" xfId="0" applyFont="1" applyFill="1" applyBorder="1"/>
    <xf numFmtId="0" fontId="8" fillId="6" borderId="12" xfId="0" applyFont="1" applyFill="1" applyBorder="1"/>
    <xf numFmtId="0" fontId="8" fillId="6" borderId="27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center" vertical="center"/>
    </xf>
    <xf numFmtId="3" fontId="8" fillId="6" borderId="0" xfId="0" applyNumberFormat="1" applyFont="1" applyFill="1" applyBorder="1" applyAlignment="1" applyProtection="1">
      <alignment horizontal="center" vertical="center"/>
      <protection locked="0"/>
    </xf>
    <xf numFmtId="0" fontId="8" fillId="6" borderId="2" xfId="0" applyFont="1" applyFill="1" applyBorder="1" applyAlignment="1">
      <alignment horizontal="center" vertical="center"/>
    </xf>
    <xf numFmtId="8" fontId="8" fillId="6" borderId="2" xfId="0" applyNumberFormat="1" applyFont="1" applyFill="1" applyBorder="1" applyAlignment="1">
      <alignment horizontal="center" vertical="center"/>
    </xf>
    <xf numFmtId="8" fontId="8" fillId="6" borderId="3" xfId="0" applyNumberFormat="1" applyFont="1" applyFill="1" applyBorder="1" applyAlignment="1">
      <alignment horizontal="center" vertical="center"/>
    </xf>
    <xf numFmtId="3" fontId="8" fillId="6" borderId="7" xfId="0" applyNumberFormat="1" applyFont="1" applyFill="1" applyBorder="1" applyAlignment="1" applyProtection="1">
      <alignment horizontal="center" vertical="center"/>
    </xf>
    <xf numFmtId="164" fontId="9" fillId="6" borderId="7" xfId="0" applyNumberFormat="1" applyFont="1" applyFill="1" applyBorder="1" applyAlignment="1">
      <alignment horizontal="center" vertical="center"/>
    </xf>
    <xf numFmtId="164" fontId="9" fillId="6" borderId="8" xfId="0" applyNumberFormat="1" applyFont="1" applyFill="1" applyBorder="1" applyAlignment="1">
      <alignment horizontal="center" vertical="center"/>
    </xf>
    <xf numFmtId="164" fontId="8" fillId="6" borderId="0" xfId="0" applyNumberFormat="1" applyFont="1" applyFill="1" applyBorder="1" applyAlignment="1" applyProtection="1">
      <alignment horizontal="center" vertical="center"/>
      <protection locked="0"/>
    </xf>
    <xf numFmtId="164" fontId="8" fillId="6" borderId="7" xfId="0" applyNumberFormat="1" applyFont="1" applyFill="1" applyBorder="1" applyAlignment="1" applyProtection="1">
      <alignment horizontal="center" vertical="center"/>
      <protection locked="0"/>
    </xf>
    <xf numFmtId="164" fontId="8" fillId="6" borderId="8" xfId="0" applyNumberFormat="1" applyFont="1" applyFill="1" applyBorder="1" applyAlignment="1" applyProtection="1">
      <alignment horizontal="center" vertical="center"/>
      <protection locked="0"/>
    </xf>
    <xf numFmtId="164" fontId="8" fillId="6" borderId="5" xfId="0" applyNumberFormat="1" applyFont="1" applyFill="1" applyBorder="1" applyAlignment="1" applyProtection="1">
      <alignment horizontal="center" vertical="center"/>
      <protection locked="0"/>
    </xf>
    <xf numFmtId="0" fontId="8" fillId="6" borderId="30" xfId="0" applyFont="1" applyFill="1" applyBorder="1"/>
    <xf numFmtId="0" fontId="8" fillId="6" borderId="26" xfId="0" applyFont="1" applyFill="1" applyBorder="1" applyAlignment="1">
      <alignment wrapText="1"/>
    </xf>
    <xf numFmtId="3" fontId="8" fillId="6" borderId="10" xfId="0" applyNumberFormat="1" applyFont="1" applyFill="1" applyBorder="1" applyAlignment="1" applyProtection="1">
      <alignment horizontal="center" vertical="center"/>
      <protection locked="0"/>
    </xf>
    <xf numFmtId="164" fontId="8" fillId="6" borderId="10" xfId="0" applyNumberFormat="1" applyFont="1" applyFill="1" applyBorder="1" applyAlignment="1">
      <alignment horizontal="center" vertical="center"/>
    </xf>
    <xf numFmtId="0" fontId="10" fillId="6" borderId="12" xfId="0" applyFont="1" applyFill="1" applyBorder="1"/>
    <xf numFmtId="3" fontId="11" fillId="6" borderId="30" xfId="0" applyNumberFormat="1" applyFont="1" applyFill="1" applyBorder="1"/>
    <xf numFmtId="3" fontId="10" fillId="6" borderId="26" xfId="0" applyNumberFormat="1" applyFont="1" applyFill="1" applyBorder="1" applyAlignment="1">
      <alignment wrapText="1"/>
    </xf>
    <xf numFmtId="0" fontId="8" fillId="6" borderId="2" xfId="0" applyFont="1" applyFill="1" applyBorder="1" applyAlignment="1" applyProtection="1">
      <alignment horizontal="center" vertical="center"/>
      <protection locked="0"/>
    </xf>
    <xf numFmtId="8" fontId="8" fillId="6" borderId="2" xfId="0" applyNumberFormat="1" applyFont="1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2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N41"/>
  <sheetViews>
    <sheetView tabSelected="1" topLeftCell="J1" zoomScale="70" zoomScaleNormal="70" workbookViewId="0">
      <selection activeCell="M36" sqref="M36"/>
    </sheetView>
  </sheetViews>
  <sheetFormatPr defaultRowHeight="12.75" x14ac:dyDescent="0.2"/>
  <cols>
    <col min="1" max="1" width="26.5703125" style="6" hidden="1" customWidth="1"/>
    <col min="2" max="2" width="12.42578125" style="4" hidden="1" customWidth="1"/>
    <col min="3" max="4" width="0" style="6" hidden="1" customWidth="1"/>
    <col min="5" max="5" width="6.140625" style="6" hidden="1" customWidth="1"/>
    <col min="6" max="6" width="18.5703125" style="6" hidden="1" customWidth="1"/>
    <col min="7" max="8" width="0" style="6" hidden="1" customWidth="1"/>
    <col min="9" max="9" width="10.7109375" style="6" hidden="1" customWidth="1"/>
    <col min="10" max="10" width="1.7109375" style="6" customWidth="1"/>
    <col min="11" max="11" width="40" style="6" customWidth="1"/>
    <col min="12" max="12" width="10.5703125" style="4" customWidth="1"/>
    <col min="13" max="13" width="16.28515625" style="4" customWidth="1"/>
    <col min="14" max="14" width="24.42578125" style="6" customWidth="1"/>
    <col min="15" max="15" width="2" style="6" customWidth="1"/>
    <col min="16" max="16" width="43.7109375" style="6" customWidth="1"/>
    <col min="17" max="17" width="42.5703125" style="6" customWidth="1"/>
    <col min="18" max="18" width="26.85546875" style="6" customWidth="1"/>
    <col min="19" max="19" width="25.85546875" style="6" customWidth="1"/>
    <col min="20" max="20" width="2.140625" style="6" customWidth="1"/>
    <col min="21" max="21" width="38.42578125" style="6" hidden="1" customWidth="1"/>
    <col min="22" max="22" width="20.42578125" style="6" hidden="1" customWidth="1"/>
    <col min="23" max="23" width="9.42578125" style="6" customWidth="1"/>
    <col min="24" max="24" width="11.5703125" style="6" customWidth="1"/>
    <col min="25" max="25" width="9.140625" style="6" customWidth="1"/>
    <col min="26" max="26" width="21.140625" style="6" customWidth="1"/>
    <col min="27" max="27" width="17.7109375" style="6" customWidth="1"/>
    <col min="28" max="28" width="9.140625" style="6" customWidth="1"/>
    <col min="29" max="29" width="12.28515625" style="6" customWidth="1"/>
    <col min="30" max="30" width="11.5703125" style="6" customWidth="1"/>
    <col min="31" max="16384" width="9.140625" style="6"/>
  </cols>
  <sheetData>
    <row r="1" spans="1:40" ht="13.5" thickBot="1" x14ac:dyDescent="0.25">
      <c r="K1" s="7"/>
      <c r="U1" s="11"/>
      <c r="V1" s="11"/>
      <c r="W1" s="11"/>
      <c r="X1" s="11"/>
      <c r="Y1" s="11"/>
      <c r="Z1" s="11"/>
      <c r="AA1" s="11"/>
      <c r="AB1" s="11"/>
      <c r="AC1" s="11"/>
    </row>
    <row r="2" spans="1:40" ht="18.75" thickBot="1" x14ac:dyDescent="0.3">
      <c r="A2" s="7" t="s">
        <v>61</v>
      </c>
      <c r="K2" s="96" t="s">
        <v>124</v>
      </c>
      <c r="L2" s="96"/>
      <c r="M2" s="96"/>
      <c r="N2" s="96"/>
      <c r="O2" s="58"/>
      <c r="P2" s="119" t="s">
        <v>107</v>
      </c>
      <c r="Q2" s="120"/>
      <c r="R2" s="120"/>
      <c r="S2" s="121"/>
      <c r="T2" s="58"/>
      <c r="U2" s="59"/>
      <c r="V2" s="60"/>
      <c r="W2" s="106" t="s">
        <v>113</v>
      </c>
      <c r="X2" s="107"/>
      <c r="Y2" s="108"/>
      <c r="Z2" s="11"/>
      <c r="AA2" s="11"/>
      <c r="AB2" s="11"/>
      <c r="AC2" s="11"/>
      <c r="AE2" s="12"/>
      <c r="AF2" s="11"/>
      <c r="AG2" s="11"/>
      <c r="AH2" s="11"/>
      <c r="AI2" s="11"/>
      <c r="AJ2" s="11"/>
      <c r="AK2" s="11"/>
      <c r="AL2" s="11"/>
      <c r="AM2" s="11"/>
      <c r="AN2" s="11"/>
    </row>
    <row r="3" spans="1:40" ht="18.75" thickBot="1" x14ac:dyDescent="0.3">
      <c r="A3" s="13"/>
      <c r="B3" s="1" t="s">
        <v>0</v>
      </c>
      <c r="C3" s="9" t="s">
        <v>25</v>
      </c>
      <c r="D3" s="10" t="s">
        <v>1</v>
      </c>
      <c r="E3" s="11"/>
      <c r="F3" s="13"/>
      <c r="G3" s="9" t="s">
        <v>3</v>
      </c>
      <c r="H3" s="9"/>
      <c r="I3" s="10"/>
      <c r="K3" s="96"/>
      <c r="L3" s="96"/>
      <c r="M3" s="96"/>
      <c r="N3" s="96"/>
      <c r="O3" s="58"/>
      <c r="P3" s="86" t="s">
        <v>110</v>
      </c>
      <c r="Q3" s="87" t="s">
        <v>130</v>
      </c>
      <c r="R3" s="88" t="s">
        <v>112</v>
      </c>
      <c r="S3" s="89" t="s">
        <v>104</v>
      </c>
      <c r="T3" s="58"/>
      <c r="U3" s="58" t="s">
        <v>108</v>
      </c>
      <c r="V3" s="61"/>
      <c r="W3" s="97" t="s">
        <v>121</v>
      </c>
      <c r="X3" s="98"/>
      <c r="Y3" s="99"/>
      <c r="Z3" s="14"/>
      <c r="AA3" s="11"/>
      <c r="AB3" s="11"/>
      <c r="AC3" s="11"/>
      <c r="AE3" s="11"/>
      <c r="AF3" s="11"/>
      <c r="AG3" s="11"/>
      <c r="AH3" s="11"/>
      <c r="AI3" s="11"/>
      <c r="AJ3" s="14"/>
      <c r="AK3" s="11"/>
      <c r="AL3" s="11"/>
      <c r="AM3" s="11"/>
      <c r="AN3" s="11"/>
    </row>
    <row r="4" spans="1:40" ht="18.75" thickBot="1" x14ac:dyDescent="0.3">
      <c r="A4" s="15"/>
      <c r="B4" s="2"/>
      <c r="C4" s="11"/>
      <c r="D4" s="20"/>
      <c r="E4" s="11"/>
      <c r="F4" s="15"/>
      <c r="G4" s="11"/>
      <c r="H4" s="11"/>
      <c r="I4" s="20"/>
      <c r="K4" s="45"/>
      <c r="L4" s="45"/>
      <c r="M4" s="45"/>
      <c r="N4" s="45"/>
      <c r="O4" s="58"/>
      <c r="P4" s="72"/>
      <c r="Q4" s="75">
        <v>0</v>
      </c>
      <c r="R4" s="69" t="s">
        <v>108</v>
      </c>
      <c r="S4" s="66">
        <f>IF(R4="YES", (Q4/5), "£0.00")</f>
        <v>0</v>
      </c>
      <c r="T4" s="58"/>
      <c r="U4" s="58" t="s">
        <v>109</v>
      </c>
      <c r="V4" s="61" t="s">
        <v>108</v>
      </c>
      <c r="W4" s="100"/>
      <c r="X4" s="101"/>
      <c r="Y4" s="102"/>
      <c r="Z4" s="14"/>
      <c r="AA4" s="11"/>
      <c r="AB4" s="11"/>
      <c r="AC4" s="11"/>
      <c r="AE4" s="11"/>
      <c r="AF4" s="11"/>
      <c r="AG4" s="11"/>
      <c r="AH4" s="11"/>
      <c r="AI4" s="11"/>
      <c r="AJ4" s="14"/>
      <c r="AK4" s="11"/>
      <c r="AL4" s="11"/>
      <c r="AM4" s="11"/>
      <c r="AN4" s="11"/>
    </row>
    <row r="5" spans="1:40" ht="18" x14ac:dyDescent="0.25">
      <c r="A5" s="15"/>
      <c r="B5" s="2"/>
      <c r="C5" s="11"/>
      <c r="D5" s="20"/>
      <c r="E5" s="11"/>
      <c r="F5" s="15"/>
      <c r="G5" s="11"/>
      <c r="H5" s="11"/>
      <c r="I5" s="20"/>
      <c r="K5" s="80" t="s">
        <v>119</v>
      </c>
      <c r="L5" s="90"/>
      <c r="M5" s="90"/>
      <c r="N5" s="91"/>
      <c r="O5" s="58"/>
      <c r="P5" s="73"/>
      <c r="Q5" s="76">
        <v>0</v>
      </c>
      <c r="R5" s="70" t="s">
        <v>108</v>
      </c>
      <c r="S5" s="67">
        <f t="shared" ref="S5:S25" si="0">IF(R5="YES", (Q5/5), "£0.00")</f>
        <v>0</v>
      </c>
      <c r="T5" s="58"/>
      <c r="U5" s="58"/>
      <c r="V5" s="61" t="s">
        <v>109</v>
      </c>
      <c r="W5" s="100"/>
      <c r="X5" s="101"/>
      <c r="Y5" s="102"/>
      <c r="Z5" s="14"/>
      <c r="AA5" s="11"/>
      <c r="AB5" s="11"/>
      <c r="AC5" s="11"/>
      <c r="AE5" s="11"/>
      <c r="AF5" s="11"/>
      <c r="AG5" s="11"/>
      <c r="AH5" s="11"/>
      <c r="AI5" s="11"/>
      <c r="AJ5" s="14"/>
      <c r="AK5" s="11"/>
      <c r="AL5" s="11"/>
      <c r="AM5" s="11"/>
      <c r="AN5" s="11"/>
    </row>
    <row r="6" spans="1:40" ht="18.75" thickBot="1" x14ac:dyDescent="0.3">
      <c r="A6" s="15" t="s">
        <v>2</v>
      </c>
      <c r="B6" s="2">
        <v>30</v>
      </c>
      <c r="C6" s="14" t="s">
        <v>73</v>
      </c>
      <c r="D6" s="16"/>
      <c r="E6" s="14"/>
      <c r="F6" s="15" t="s">
        <v>9</v>
      </c>
      <c r="G6" s="14">
        <v>198</v>
      </c>
      <c r="H6" s="2">
        <v>79</v>
      </c>
      <c r="I6" s="17">
        <f>G6*H6</f>
        <v>15642</v>
      </c>
      <c r="K6" s="81" t="s">
        <v>120</v>
      </c>
      <c r="L6" s="94"/>
      <c r="M6" s="94"/>
      <c r="N6" s="95"/>
      <c r="O6" s="62"/>
      <c r="P6" s="73"/>
      <c r="Q6" s="76">
        <v>0</v>
      </c>
      <c r="R6" s="70" t="s">
        <v>108</v>
      </c>
      <c r="S6" s="67">
        <f t="shared" si="0"/>
        <v>0</v>
      </c>
      <c r="T6" s="58"/>
      <c r="U6" s="58"/>
      <c r="V6" s="61"/>
      <c r="W6" s="100"/>
      <c r="X6" s="101"/>
      <c r="Y6" s="102"/>
      <c r="Z6" s="11"/>
      <c r="AA6" s="14"/>
      <c r="AB6" s="18"/>
      <c r="AC6" s="18"/>
      <c r="AE6" s="11"/>
      <c r="AF6" s="14"/>
      <c r="AG6" s="14"/>
      <c r="AH6" s="19"/>
      <c r="AI6" s="14"/>
      <c r="AJ6" s="11"/>
      <c r="AK6" s="14"/>
      <c r="AL6" s="18"/>
      <c r="AM6" s="18"/>
      <c r="AN6" s="11"/>
    </row>
    <row r="7" spans="1:40" ht="18.75" thickBot="1" x14ac:dyDescent="0.3">
      <c r="A7" s="11"/>
      <c r="B7" s="2"/>
      <c r="C7" s="14"/>
      <c r="D7" s="16"/>
      <c r="E7" s="14"/>
      <c r="F7" s="15"/>
      <c r="G7" s="14"/>
      <c r="H7" s="2"/>
      <c r="I7" s="17"/>
      <c r="K7" s="82"/>
      <c r="L7" s="45"/>
      <c r="M7" s="45"/>
      <c r="N7" s="45"/>
      <c r="O7" s="62"/>
      <c r="P7" s="73"/>
      <c r="Q7" s="76">
        <v>0</v>
      </c>
      <c r="R7" s="70" t="s">
        <v>108</v>
      </c>
      <c r="S7" s="67">
        <f t="shared" si="0"/>
        <v>0</v>
      </c>
      <c r="T7" s="58"/>
      <c r="U7" s="58"/>
      <c r="V7" s="58"/>
      <c r="W7" s="100"/>
      <c r="X7" s="101"/>
      <c r="Y7" s="102"/>
      <c r="Z7" s="11"/>
      <c r="AA7" s="14"/>
      <c r="AB7" s="18"/>
      <c r="AC7" s="18"/>
      <c r="AE7" s="11"/>
      <c r="AF7" s="14"/>
      <c r="AG7" s="14"/>
      <c r="AH7" s="19"/>
      <c r="AI7" s="14"/>
      <c r="AJ7" s="11"/>
      <c r="AK7" s="14"/>
      <c r="AL7" s="18"/>
      <c r="AM7" s="18"/>
      <c r="AN7" s="11"/>
    </row>
    <row r="8" spans="1:40" ht="18" x14ac:dyDescent="0.25">
      <c r="A8" s="11"/>
      <c r="B8" s="2"/>
      <c r="C8" s="14"/>
      <c r="D8" s="16"/>
      <c r="E8" s="14"/>
      <c r="F8" s="15"/>
      <c r="G8" s="14"/>
      <c r="H8" s="2"/>
      <c r="I8" s="17"/>
      <c r="K8" s="80" t="s">
        <v>117</v>
      </c>
      <c r="L8" s="90"/>
      <c r="M8" s="90"/>
      <c r="N8" s="91"/>
      <c r="O8" s="62"/>
      <c r="P8" s="73"/>
      <c r="Q8" s="76">
        <v>0</v>
      </c>
      <c r="R8" s="70" t="s">
        <v>108</v>
      </c>
      <c r="S8" s="67">
        <f t="shared" si="0"/>
        <v>0</v>
      </c>
      <c r="T8" s="58"/>
      <c r="U8" s="58"/>
      <c r="V8" s="58"/>
      <c r="W8" s="100"/>
      <c r="X8" s="101"/>
      <c r="Y8" s="102"/>
      <c r="Z8" s="11"/>
      <c r="AA8" s="14"/>
      <c r="AF8" s="14"/>
      <c r="AG8" s="14"/>
      <c r="AH8" s="19"/>
      <c r="AI8" s="14"/>
      <c r="AJ8" s="11"/>
      <c r="AK8" s="14"/>
      <c r="AL8" s="18"/>
      <c r="AM8" s="18"/>
      <c r="AN8" s="11"/>
    </row>
    <row r="9" spans="1:40" ht="18.75" thickBot="1" x14ac:dyDescent="0.3">
      <c r="A9" s="11"/>
      <c r="B9" s="2"/>
      <c r="C9" s="14"/>
      <c r="D9" s="16"/>
      <c r="E9" s="14"/>
      <c r="F9" s="15"/>
      <c r="G9" s="14"/>
      <c r="H9" s="2"/>
      <c r="I9" s="17"/>
      <c r="K9" s="81" t="s">
        <v>118</v>
      </c>
      <c r="L9" s="94"/>
      <c r="M9" s="94"/>
      <c r="N9" s="95"/>
      <c r="O9" s="62"/>
      <c r="P9" s="73"/>
      <c r="Q9" s="76">
        <v>0</v>
      </c>
      <c r="R9" s="70" t="s">
        <v>108</v>
      </c>
      <c r="S9" s="67">
        <f t="shared" si="0"/>
        <v>0</v>
      </c>
      <c r="T9" s="58"/>
      <c r="U9" s="58"/>
      <c r="V9" s="62"/>
      <c r="W9" s="100"/>
      <c r="X9" s="101"/>
      <c r="Y9" s="102"/>
      <c r="Z9" s="11"/>
      <c r="AA9" s="14"/>
      <c r="AF9" s="14"/>
      <c r="AG9" s="14"/>
      <c r="AH9" s="19"/>
      <c r="AI9" s="14"/>
      <c r="AJ9" s="11"/>
      <c r="AK9" s="14"/>
      <c r="AL9" s="18"/>
      <c r="AM9" s="18"/>
      <c r="AN9" s="11"/>
    </row>
    <row r="10" spans="1:40" ht="18.75" thickBot="1" x14ac:dyDescent="0.3">
      <c r="A10" s="11"/>
      <c r="B10" s="2"/>
      <c r="C10" s="14"/>
      <c r="D10" s="16"/>
      <c r="E10" s="14"/>
      <c r="F10" s="15"/>
      <c r="G10" s="14"/>
      <c r="H10" s="2"/>
      <c r="I10" s="17"/>
      <c r="K10" s="82"/>
      <c r="L10" s="45"/>
      <c r="M10" s="45"/>
      <c r="N10" s="45"/>
      <c r="O10" s="62"/>
      <c r="P10" s="73"/>
      <c r="Q10" s="76">
        <v>0</v>
      </c>
      <c r="R10" s="70" t="s">
        <v>108</v>
      </c>
      <c r="S10" s="67">
        <f t="shared" si="0"/>
        <v>0</v>
      </c>
      <c r="T10" s="58"/>
      <c r="U10" s="58"/>
      <c r="V10" s="62"/>
      <c r="W10" s="100"/>
      <c r="X10" s="101"/>
      <c r="Y10" s="102"/>
      <c r="Z10" s="11"/>
      <c r="AA10" s="14"/>
      <c r="AF10" s="14"/>
      <c r="AG10" s="14"/>
      <c r="AH10" s="19"/>
      <c r="AI10" s="14"/>
      <c r="AJ10" s="11"/>
      <c r="AK10" s="14"/>
      <c r="AL10" s="18"/>
      <c r="AM10" s="18"/>
      <c r="AN10" s="11"/>
    </row>
    <row r="11" spans="1:40" ht="18" x14ac:dyDescent="0.25">
      <c r="A11" s="11"/>
      <c r="B11" s="2"/>
      <c r="C11" s="14"/>
      <c r="D11" s="16"/>
      <c r="E11" s="14"/>
      <c r="F11" s="15"/>
      <c r="G11" s="14"/>
      <c r="H11" s="2"/>
      <c r="I11" s="17"/>
      <c r="K11" s="80" t="s">
        <v>105</v>
      </c>
      <c r="L11" s="90"/>
      <c r="M11" s="90"/>
      <c r="N11" s="91"/>
      <c r="O11" s="62"/>
      <c r="P11" s="73"/>
      <c r="Q11" s="76">
        <v>0</v>
      </c>
      <c r="R11" s="70" t="s">
        <v>108</v>
      </c>
      <c r="S11" s="67">
        <f t="shared" si="0"/>
        <v>0</v>
      </c>
      <c r="T11" s="58"/>
      <c r="U11" s="58"/>
      <c r="V11" s="62"/>
      <c r="W11" s="100"/>
      <c r="X11" s="101"/>
      <c r="Y11" s="102"/>
      <c r="Z11" s="11"/>
      <c r="AA11" s="14"/>
      <c r="AF11" s="14"/>
      <c r="AG11" s="14"/>
      <c r="AH11" s="19"/>
      <c r="AI11" s="14"/>
      <c r="AJ11" s="11"/>
      <c r="AK11" s="14"/>
      <c r="AL11" s="18"/>
      <c r="AM11" s="18"/>
      <c r="AN11" s="11"/>
    </row>
    <row r="12" spans="1:40" ht="18.75" thickBot="1" x14ac:dyDescent="0.3">
      <c r="A12" s="11"/>
      <c r="B12" s="2"/>
      <c r="C12" s="14"/>
      <c r="D12" s="16"/>
      <c r="E12" s="14"/>
      <c r="F12" s="15"/>
      <c r="G12" s="14"/>
      <c r="H12" s="2"/>
      <c r="I12" s="17"/>
      <c r="K12" s="81" t="s">
        <v>106</v>
      </c>
      <c r="L12" s="94"/>
      <c r="M12" s="94"/>
      <c r="N12" s="95"/>
      <c r="O12" s="62"/>
      <c r="P12" s="73"/>
      <c r="Q12" s="76">
        <v>0</v>
      </c>
      <c r="R12" s="70" t="s">
        <v>108</v>
      </c>
      <c r="S12" s="67">
        <f t="shared" si="0"/>
        <v>0</v>
      </c>
      <c r="T12" s="58"/>
      <c r="U12" s="58"/>
      <c r="V12" s="61"/>
      <c r="W12" s="100"/>
      <c r="X12" s="101"/>
      <c r="Y12" s="102"/>
      <c r="Z12" s="11"/>
      <c r="AA12" s="14"/>
      <c r="AF12" s="14"/>
      <c r="AG12" s="14"/>
      <c r="AH12" s="19"/>
      <c r="AI12" s="14"/>
      <c r="AJ12" s="11"/>
      <c r="AK12" s="14"/>
      <c r="AL12" s="18"/>
      <c r="AM12" s="18"/>
      <c r="AN12" s="11"/>
    </row>
    <row r="13" spans="1:40" ht="18.75" thickBot="1" x14ac:dyDescent="0.3">
      <c r="A13" s="11"/>
      <c r="B13" s="2"/>
      <c r="C13" s="14"/>
      <c r="D13" s="16"/>
      <c r="E13" s="14"/>
      <c r="F13" s="15"/>
      <c r="G13" s="14"/>
      <c r="H13" s="2"/>
      <c r="I13" s="17"/>
      <c r="K13" s="45"/>
      <c r="L13" s="45"/>
      <c r="M13" s="45"/>
      <c r="N13" s="45"/>
      <c r="O13" s="62"/>
      <c r="P13" s="73"/>
      <c r="Q13" s="76">
        <v>0</v>
      </c>
      <c r="R13" s="70" t="s">
        <v>108</v>
      </c>
      <c r="S13" s="67">
        <f t="shared" si="0"/>
        <v>0</v>
      </c>
      <c r="T13" s="58"/>
      <c r="U13" s="58"/>
      <c r="V13" s="61"/>
      <c r="W13" s="100"/>
      <c r="X13" s="101"/>
      <c r="Y13" s="102"/>
      <c r="Z13" s="11"/>
      <c r="AA13" s="14"/>
      <c r="AF13" s="14"/>
      <c r="AG13" s="14"/>
      <c r="AH13" s="19"/>
      <c r="AI13" s="14"/>
      <c r="AJ13" s="11"/>
      <c r="AK13" s="14"/>
      <c r="AL13" s="18"/>
      <c r="AM13" s="18"/>
      <c r="AN13" s="11"/>
    </row>
    <row r="14" spans="1:40" ht="18" x14ac:dyDescent="0.25">
      <c r="A14" s="6" t="s">
        <v>83</v>
      </c>
      <c r="B14" s="2">
        <v>10128</v>
      </c>
      <c r="C14" s="14" t="s">
        <v>74</v>
      </c>
      <c r="D14" s="20"/>
      <c r="E14" s="11"/>
      <c r="F14" s="15"/>
      <c r="G14" s="11"/>
      <c r="H14" s="2"/>
      <c r="I14" s="17"/>
      <c r="K14" s="109" t="s">
        <v>7</v>
      </c>
      <c r="L14" s="110"/>
      <c r="M14" s="110"/>
      <c r="N14" s="111"/>
      <c r="O14" s="58"/>
      <c r="P14" s="73"/>
      <c r="Q14" s="76">
        <v>0</v>
      </c>
      <c r="R14" s="70" t="s">
        <v>108</v>
      </c>
      <c r="S14" s="67">
        <f t="shared" si="0"/>
        <v>0</v>
      </c>
      <c r="T14" s="58"/>
      <c r="U14" s="58"/>
      <c r="V14" s="61"/>
      <c r="W14" s="100"/>
      <c r="X14" s="101"/>
      <c r="Y14" s="102"/>
      <c r="Z14" s="11"/>
      <c r="AA14" s="11"/>
      <c r="AB14" s="11"/>
      <c r="AC14" s="18"/>
      <c r="AD14" s="18"/>
      <c r="AE14" s="11"/>
    </row>
    <row r="15" spans="1:40" ht="18.75" thickBot="1" x14ac:dyDescent="0.3">
      <c r="B15" s="2"/>
      <c r="C15" s="14"/>
      <c r="D15" s="20"/>
      <c r="E15" s="11"/>
      <c r="F15" s="15"/>
      <c r="G15" s="11"/>
      <c r="H15" s="2"/>
      <c r="I15" s="17"/>
      <c r="K15" s="112"/>
      <c r="L15" s="113"/>
      <c r="M15" s="113"/>
      <c r="N15" s="114"/>
      <c r="O15" s="58"/>
      <c r="P15" s="73"/>
      <c r="Q15" s="76">
        <v>0</v>
      </c>
      <c r="R15" s="70" t="s">
        <v>108</v>
      </c>
      <c r="S15" s="67">
        <f t="shared" si="0"/>
        <v>0</v>
      </c>
      <c r="T15" s="58"/>
      <c r="U15" s="58"/>
      <c r="V15" s="61"/>
      <c r="W15" s="100"/>
      <c r="X15" s="101"/>
      <c r="Y15" s="102"/>
      <c r="Z15" s="11"/>
      <c r="AA15" s="11"/>
      <c r="AB15" s="11"/>
      <c r="AC15" s="18"/>
      <c r="AD15" s="18"/>
      <c r="AE15" s="11"/>
    </row>
    <row r="16" spans="1:40" ht="18.75" thickBot="1" x14ac:dyDescent="0.3">
      <c r="B16" s="2"/>
      <c r="C16" s="14"/>
      <c r="D16" s="20"/>
      <c r="E16" s="11"/>
      <c r="F16" s="15"/>
      <c r="G16" s="11"/>
      <c r="H16" s="2"/>
      <c r="I16" s="17"/>
      <c r="K16" s="128"/>
      <c r="L16" s="129" t="s">
        <v>122</v>
      </c>
      <c r="M16" s="130" t="s">
        <v>114</v>
      </c>
      <c r="N16" s="131" t="s">
        <v>115</v>
      </c>
      <c r="O16" s="58"/>
      <c r="P16" s="73"/>
      <c r="Q16" s="76">
        <v>0</v>
      </c>
      <c r="R16" s="70" t="s">
        <v>108</v>
      </c>
      <c r="S16" s="67">
        <f t="shared" si="0"/>
        <v>0</v>
      </c>
      <c r="T16" s="58"/>
      <c r="U16" s="58"/>
      <c r="V16" s="61"/>
      <c r="W16" s="100"/>
      <c r="X16" s="101"/>
      <c r="Y16" s="102"/>
      <c r="Z16" s="11"/>
      <c r="AA16" s="11"/>
      <c r="AB16" s="11"/>
      <c r="AC16" s="18"/>
      <c r="AD16" s="18"/>
      <c r="AE16" s="11"/>
    </row>
    <row r="17" spans="1:31" ht="18" x14ac:dyDescent="0.25">
      <c r="B17" s="2"/>
      <c r="C17" s="14"/>
      <c r="D17" s="20"/>
      <c r="E17" s="11"/>
      <c r="F17" s="15"/>
      <c r="G17" s="11"/>
      <c r="H17" s="2"/>
      <c r="I17" s="17"/>
      <c r="K17" s="128" t="s">
        <v>126</v>
      </c>
      <c r="L17" s="150">
        <v>0</v>
      </c>
      <c r="M17" s="151">
        <v>0</v>
      </c>
      <c r="N17" s="135">
        <f>L17*M17</f>
        <v>0</v>
      </c>
      <c r="O17" s="58"/>
      <c r="P17" s="73"/>
      <c r="Q17" s="76">
        <v>0</v>
      </c>
      <c r="R17" s="70" t="s">
        <v>108</v>
      </c>
      <c r="S17" s="67">
        <f t="shared" si="0"/>
        <v>0</v>
      </c>
      <c r="T17" s="58"/>
      <c r="U17" s="58"/>
      <c r="V17" s="61"/>
      <c r="W17" s="100"/>
      <c r="X17" s="101"/>
      <c r="Y17" s="102"/>
      <c r="Z17" s="11"/>
      <c r="AA17" s="11"/>
      <c r="AB17" s="11"/>
      <c r="AC17" s="18"/>
      <c r="AD17" s="18"/>
      <c r="AE17" s="11"/>
    </row>
    <row r="18" spans="1:31" ht="18.75" thickBot="1" x14ac:dyDescent="0.3">
      <c r="A18" s="15"/>
      <c r="B18" s="2"/>
      <c r="C18" s="14"/>
      <c r="D18" s="23"/>
      <c r="E18" s="14"/>
      <c r="F18" s="21" t="s">
        <v>46</v>
      </c>
      <c r="G18" s="11">
        <v>15</v>
      </c>
      <c r="H18" s="2" t="e">
        <f>#REF!/1.2</f>
        <v>#REF!</v>
      </c>
      <c r="I18" s="17" t="e">
        <f>H18*G18</f>
        <v>#REF!</v>
      </c>
      <c r="K18" s="143" t="s">
        <v>125</v>
      </c>
      <c r="L18" s="132">
        <v>0</v>
      </c>
      <c r="M18" s="50">
        <v>0</v>
      </c>
      <c r="N18" s="48">
        <f>M18*L18</f>
        <v>0</v>
      </c>
      <c r="O18" s="62"/>
      <c r="P18" s="73"/>
      <c r="Q18" s="76">
        <v>0</v>
      </c>
      <c r="R18" s="70" t="s">
        <v>108</v>
      </c>
      <c r="S18" s="67">
        <f t="shared" si="0"/>
        <v>0</v>
      </c>
      <c r="T18" s="58"/>
      <c r="U18" s="58"/>
      <c r="V18" s="61"/>
      <c r="W18" s="100"/>
      <c r="X18" s="101"/>
      <c r="Y18" s="102"/>
      <c r="Z18" s="11"/>
      <c r="AA18" s="11"/>
      <c r="AB18" s="11"/>
      <c r="AC18" s="11"/>
      <c r="AD18" s="11"/>
      <c r="AE18" s="11"/>
    </row>
    <row r="19" spans="1:31" ht="18.75" thickBot="1" x14ac:dyDescent="0.3">
      <c r="A19" s="15"/>
      <c r="B19" s="2"/>
      <c r="C19" s="14"/>
      <c r="D19" s="23"/>
      <c r="E19" s="14"/>
      <c r="F19" s="21"/>
      <c r="G19" s="11"/>
      <c r="H19" s="2"/>
      <c r="I19" s="17"/>
      <c r="K19" s="49"/>
      <c r="L19" s="145"/>
      <c r="M19" s="78"/>
      <c r="N19" s="53"/>
      <c r="O19" s="62"/>
      <c r="P19" s="73"/>
      <c r="Q19" s="76">
        <v>0</v>
      </c>
      <c r="R19" s="70" t="s">
        <v>108</v>
      </c>
      <c r="S19" s="67">
        <f t="shared" si="0"/>
        <v>0</v>
      </c>
      <c r="T19" s="58"/>
      <c r="U19" s="58"/>
      <c r="V19" s="61"/>
      <c r="W19" s="100"/>
      <c r="X19" s="101"/>
      <c r="Y19" s="102"/>
      <c r="Z19" s="11"/>
      <c r="AA19" s="11"/>
      <c r="AB19" s="11"/>
      <c r="AC19" s="11"/>
      <c r="AD19" s="11"/>
      <c r="AE19" s="11"/>
    </row>
    <row r="20" spans="1:31" ht="18" x14ac:dyDescent="0.25">
      <c r="A20" s="15"/>
      <c r="B20" s="2"/>
      <c r="C20" s="11"/>
      <c r="D20" s="23"/>
      <c r="E20" s="14"/>
      <c r="F20" s="15"/>
      <c r="G20" s="11"/>
      <c r="H20" s="11"/>
      <c r="I20" s="20"/>
      <c r="K20" s="143" t="s">
        <v>103</v>
      </c>
      <c r="L20" s="139">
        <v>0</v>
      </c>
      <c r="M20" s="139"/>
      <c r="N20" s="142"/>
      <c r="O20" s="62"/>
      <c r="P20" s="73"/>
      <c r="Q20" s="76">
        <v>0</v>
      </c>
      <c r="R20" s="70" t="s">
        <v>108</v>
      </c>
      <c r="S20" s="67">
        <f t="shared" si="0"/>
        <v>0</v>
      </c>
      <c r="T20" s="58"/>
      <c r="U20" s="58"/>
      <c r="V20" s="61"/>
      <c r="W20" s="100"/>
      <c r="X20" s="101"/>
      <c r="Y20" s="102"/>
    </row>
    <row r="21" spans="1:31" ht="18" x14ac:dyDescent="0.25">
      <c r="A21" s="15"/>
      <c r="B21" s="2"/>
      <c r="C21" s="11"/>
      <c r="D21" s="23"/>
      <c r="E21" s="14"/>
      <c r="F21" s="15"/>
      <c r="G21" s="11"/>
      <c r="H21" s="11"/>
      <c r="I21" s="20"/>
      <c r="K21" s="143" t="s">
        <v>132</v>
      </c>
      <c r="L21" s="139">
        <v>0</v>
      </c>
      <c r="M21" s="139"/>
      <c r="N21" s="142"/>
      <c r="O21" s="62"/>
      <c r="P21" s="73"/>
      <c r="Q21" s="76">
        <v>0</v>
      </c>
      <c r="R21" s="70" t="s">
        <v>108</v>
      </c>
      <c r="S21" s="67">
        <f t="shared" si="0"/>
        <v>0</v>
      </c>
      <c r="T21" s="58"/>
      <c r="U21" s="58"/>
      <c r="V21" s="61"/>
      <c r="W21" s="100"/>
      <c r="X21" s="101"/>
      <c r="Y21" s="102"/>
    </row>
    <row r="22" spans="1:31" ht="18.75" thickBot="1" x14ac:dyDescent="0.3">
      <c r="A22" s="15"/>
      <c r="B22" s="2"/>
      <c r="C22" s="11"/>
      <c r="D22" s="20"/>
      <c r="E22" s="11"/>
      <c r="F22" s="11"/>
      <c r="G22" s="11"/>
      <c r="H22" s="11"/>
      <c r="I22" s="20"/>
      <c r="K22" s="144" t="s">
        <v>129</v>
      </c>
      <c r="L22" s="140">
        <v>0</v>
      </c>
      <c r="M22" s="140"/>
      <c r="N22" s="141"/>
      <c r="O22" s="58"/>
      <c r="P22" s="73"/>
      <c r="Q22" s="76">
        <v>0</v>
      </c>
      <c r="R22" s="70" t="s">
        <v>108</v>
      </c>
      <c r="S22" s="67">
        <f t="shared" si="0"/>
        <v>0</v>
      </c>
      <c r="T22" s="58"/>
      <c r="U22" s="58"/>
      <c r="V22" s="61"/>
      <c r="W22" s="100"/>
      <c r="X22" s="101"/>
      <c r="Y22" s="102"/>
    </row>
    <row r="23" spans="1:31" ht="18.75" thickBot="1" x14ac:dyDescent="0.3">
      <c r="A23" s="15"/>
      <c r="B23" s="2"/>
      <c r="C23" s="11"/>
      <c r="D23" s="20"/>
      <c r="E23" s="11"/>
      <c r="F23" s="11"/>
      <c r="G23" s="11"/>
      <c r="H23" s="11"/>
      <c r="I23" s="20"/>
      <c r="K23" s="46"/>
      <c r="L23" s="51"/>
      <c r="M23" s="51"/>
      <c r="N23" s="52"/>
      <c r="O23" s="58"/>
      <c r="P23" s="73"/>
      <c r="Q23" s="76">
        <v>0</v>
      </c>
      <c r="R23" s="70" t="s">
        <v>108</v>
      </c>
      <c r="S23" s="67">
        <f t="shared" si="0"/>
        <v>0</v>
      </c>
      <c r="T23" s="58"/>
      <c r="U23" s="58"/>
      <c r="V23" s="61"/>
      <c r="W23" s="100"/>
      <c r="X23" s="101"/>
      <c r="Y23" s="102"/>
    </row>
    <row r="24" spans="1:31" ht="18" x14ac:dyDescent="0.25">
      <c r="A24" s="15"/>
      <c r="B24" s="2"/>
      <c r="C24" s="11"/>
      <c r="D24" s="20"/>
      <c r="E24" s="11"/>
      <c r="F24" s="11"/>
      <c r="G24" s="11"/>
      <c r="H24" s="11"/>
      <c r="I24" s="20"/>
      <c r="K24" s="128" t="s">
        <v>127</v>
      </c>
      <c r="L24" s="133">
        <f>L17</f>
        <v>0</v>
      </c>
      <c r="M24" s="134">
        <f>M17/1.2</f>
        <v>0</v>
      </c>
      <c r="N24" s="135">
        <f>L24*M24</f>
        <v>0</v>
      </c>
      <c r="O24" s="58"/>
      <c r="P24" s="122"/>
      <c r="Q24" s="123">
        <v>0</v>
      </c>
      <c r="R24" s="124" t="s">
        <v>108</v>
      </c>
      <c r="S24" s="67">
        <f t="shared" si="0"/>
        <v>0</v>
      </c>
      <c r="T24" s="58"/>
      <c r="U24" s="58"/>
      <c r="V24" s="61"/>
      <c r="W24" s="100"/>
      <c r="X24" s="101"/>
      <c r="Y24" s="102"/>
    </row>
    <row r="25" spans="1:31" ht="18.75" thickBot="1" x14ac:dyDescent="0.3">
      <c r="A25" s="15"/>
      <c r="B25" s="2"/>
      <c r="C25" s="11"/>
      <c r="D25" s="20"/>
      <c r="E25" s="11"/>
      <c r="F25" s="11"/>
      <c r="G25" s="11"/>
      <c r="H25" s="11"/>
      <c r="I25" s="20"/>
      <c r="K25" s="127" t="s">
        <v>128</v>
      </c>
      <c r="L25" s="136">
        <f>L18</f>
        <v>0</v>
      </c>
      <c r="M25" s="125">
        <f>M18/1.2</f>
        <v>0</v>
      </c>
      <c r="N25" s="79">
        <f>M25*L25</f>
        <v>0</v>
      </c>
      <c r="O25" s="58"/>
      <c r="P25" s="74"/>
      <c r="Q25" s="77">
        <v>0</v>
      </c>
      <c r="R25" s="71" t="s">
        <v>108</v>
      </c>
      <c r="S25" s="68">
        <f t="shared" si="0"/>
        <v>0</v>
      </c>
      <c r="T25" s="58"/>
      <c r="U25" s="58"/>
      <c r="V25" s="61"/>
      <c r="W25" s="100"/>
      <c r="X25" s="101"/>
      <c r="Y25" s="102"/>
    </row>
    <row r="26" spans="1:31" ht="18.75" thickBot="1" x14ac:dyDescent="0.3">
      <c r="A26" s="15"/>
      <c r="B26" s="2"/>
      <c r="C26" s="11"/>
      <c r="D26" s="20"/>
      <c r="E26" s="11"/>
      <c r="F26" s="11"/>
      <c r="G26" s="11"/>
      <c r="H26" s="11"/>
      <c r="I26" s="20"/>
      <c r="K26" s="49"/>
      <c r="L26" s="126"/>
      <c r="M26" s="146"/>
      <c r="N26" s="53"/>
      <c r="O26" s="58"/>
      <c r="P26" s="54"/>
      <c r="Q26" s="55"/>
      <c r="R26" s="56"/>
      <c r="S26" s="65"/>
      <c r="T26" s="58"/>
      <c r="U26" s="58"/>
      <c r="V26" s="61"/>
      <c r="W26" s="100"/>
      <c r="X26" s="101"/>
      <c r="Y26" s="102"/>
    </row>
    <row r="27" spans="1:31" ht="18.75" thickBot="1" x14ac:dyDescent="0.3">
      <c r="A27" s="15"/>
      <c r="B27" s="2"/>
      <c r="C27" s="11"/>
      <c r="D27" s="20"/>
      <c r="E27" s="11"/>
      <c r="F27" s="11"/>
      <c r="G27" s="11"/>
      <c r="H27" s="11"/>
      <c r="I27" s="20"/>
      <c r="K27" s="147" t="s">
        <v>123</v>
      </c>
      <c r="L27" s="92">
        <f>SUM(L18+L17)</f>
        <v>0</v>
      </c>
      <c r="M27" s="92"/>
      <c r="N27" s="93"/>
      <c r="O27" s="62"/>
      <c r="P27" s="83" t="s">
        <v>116</v>
      </c>
      <c r="Q27" s="57">
        <f>SUM(Q4:Q25)</f>
        <v>0</v>
      </c>
      <c r="R27" s="115" t="str">
        <f>IF(Q29&lt;0, "Your event will make a loss on these figures, you will need to reduce the costs", "Your event will break even or make a profit, but remember to underestimate attendance to allow some contigency")</f>
        <v>Your event will break even or make a profit, but remember to underestimate attendance to allow some contigency</v>
      </c>
      <c r="S27" s="116"/>
      <c r="T27" s="58"/>
      <c r="U27" s="58"/>
      <c r="V27" s="61"/>
      <c r="W27" s="100"/>
      <c r="X27" s="101"/>
      <c r="Y27" s="102"/>
    </row>
    <row r="28" spans="1:31" ht="18.75" thickBot="1" x14ac:dyDescent="0.3">
      <c r="A28" s="15"/>
      <c r="B28" s="2"/>
      <c r="C28" s="11"/>
      <c r="D28" s="20"/>
      <c r="E28" s="11"/>
      <c r="F28" s="11"/>
      <c r="G28" s="11"/>
      <c r="H28" s="11"/>
      <c r="I28" s="20"/>
      <c r="K28" s="148"/>
      <c r="L28" s="51"/>
      <c r="M28" s="47"/>
      <c r="N28" s="48"/>
      <c r="O28" s="62"/>
      <c r="P28" s="84" t="s">
        <v>7</v>
      </c>
      <c r="Q28" s="57">
        <f>L29</f>
        <v>0</v>
      </c>
      <c r="R28" s="115"/>
      <c r="S28" s="116"/>
      <c r="T28" s="58"/>
      <c r="U28" s="58"/>
      <c r="V28" s="61"/>
      <c r="W28" s="100"/>
      <c r="X28" s="101"/>
      <c r="Y28" s="102"/>
    </row>
    <row r="29" spans="1:31" ht="18.75" thickBot="1" x14ac:dyDescent="0.3">
      <c r="A29" s="15"/>
      <c r="B29" s="2"/>
      <c r="C29" s="11"/>
      <c r="D29" s="20"/>
      <c r="E29" s="11"/>
      <c r="F29" s="11"/>
      <c r="G29" s="11"/>
      <c r="H29" s="11"/>
      <c r="I29" s="20"/>
      <c r="K29" s="149" t="s">
        <v>131</v>
      </c>
      <c r="L29" s="137">
        <f>SUM(L20:N20,N25:N25,N24, L21)</f>
        <v>0</v>
      </c>
      <c r="M29" s="137"/>
      <c r="N29" s="138"/>
      <c r="O29" s="62"/>
      <c r="P29" s="85" t="s">
        <v>111</v>
      </c>
      <c r="Q29" s="57">
        <f>Q28-Q27</f>
        <v>0</v>
      </c>
      <c r="R29" s="117"/>
      <c r="S29" s="118"/>
      <c r="T29" s="58"/>
      <c r="U29" s="63"/>
      <c r="V29" s="64"/>
      <c r="W29" s="103"/>
      <c r="X29" s="104"/>
      <c r="Y29" s="105"/>
    </row>
    <row r="30" spans="1:31" ht="15" customHeight="1" x14ac:dyDescent="0.2">
      <c r="A30" s="15"/>
      <c r="B30" s="2"/>
      <c r="C30" s="11"/>
      <c r="D30" s="20"/>
      <c r="E30" s="11"/>
      <c r="F30" s="11"/>
      <c r="G30" s="11"/>
      <c r="H30" s="11"/>
      <c r="I30" s="20"/>
      <c r="U30" s="11"/>
      <c r="V30" s="2"/>
      <c r="W30" s="11"/>
      <c r="X30" s="11"/>
      <c r="Y30" s="11"/>
    </row>
    <row r="31" spans="1:31" ht="15" customHeight="1" x14ac:dyDescent="0.2">
      <c r="A31" s="15"/>
      <c r="B31" s="2"/>
      <c r="C31" s="11"/>
      <c r="D31" s="20"/>
      <c r="E31" s="11"/>
      <c r="F31" s="11"/>
      <c r="G31" s="11"/>
      <c r="H31" s="11"/>
      <c r="I31" s="20"/>
      <c r="U31" s="11"/>
      <c r="V31" s="2"/>
      <c r="W31" s="11"/>
      <c r="X31" s="11"/>
      <c r="Y31" s="11"/>
    </row>
    <row r="32" spans="1:31" ht="15" customHeight="1" x14ac:dyDescent="0.2">
      <c r="A32" s="15"/>
      <c r="B32" s="2"/>
      <c r="C32" s="11"/>
      <c r="D32" s="20"/>
      <c r="E32" s="11"/>
      <c r="F32" s="11"/>
      <c r="G32" s="11"/>
      <c r="H32" s="11"/>
      <c r="I32" s="20"/>
      <c r="L32" s="44"/>
      <c r="M32" s="44"/>
      <c r="U32" s="11"/>
      <c r="V32" s="2"/>
      <c r="W32" s="11"/>
      <c r="X32" s="11"/>
      <c r="Y32" s="11"/>
    </row>
    <row r="33" spans="1:29" ht="15" customHeight="1" x14ac:dyDescent="0.2">
      <c r="A33" s="15"/>
      <c r="B33" s="2"/>
      <c r="C33" s="11"/>
      <c r="D33" s="20"/>
      <c r="E33" s="11"/>
      <c r="F33" s="11"/>
      <c r="G33" s="11"/>
      <c r="H33" s="11"/>
      <c r="I33" s="20"/>
      <c r="U33" s="11"/>
      <c r="V33" s="2"/>
      <c r="W33" s="11"/>
      <c r="X33" s="11"/>
      <c r="Y33" s="11"/>
    </row>
    <row r="34" spans="1:29" ht="15" customHeight="1" x14ac:dyDescent="0.2">
      <c r="A34" s="15"/>
      <c r="B34" s="2"/>
      <c r="C34" s="11"/>
      <c r="D34" s="20"/>
      <c r="E34" s="11"/>
      <c r="F34" s="11"/>
      <c r="G34" s="11"/>
      <c r="H34" s="11"/>
      <c r="I34" s="20"/>
      <c r="U34" s="11"/>
      <c r="V34" s="2"/>
      <c r="W34" s="11"/>
      <c r="X34" s="11"/>
      <c r="Y34" s="11"/>
    </row>
    <row r="35" spans="1:29" ht="15.75" customHeight="1" x14ac:dyDescent="0.2">
      <c r="A35" s="15"/>
      <c r="B35" s="2"/>
      <c r="C35" s="11"/>
      <c r="D35" s="20"/>
      <c r="E35" s="11"/>
      <c r="F35" s="11"/>
      <c r="G35" s="11"/>
      <c r="H35" s="11"/>
      <c r="I35" s="20"/>
      <c r="U35" s="11"/>
      <c r="V35" s="2"/>
      <c r="W35" s="11"/>
      <c r="X35" s="11"/>
      <c r="Y35" s="11"/>
      <c r="Z35" s="11"/>
      <c r="AA35" s="11"/>
    </row>
    <row r="36" spans="1:29" x14ac:dyDescent="0.2">
      <c r="A36" s="15" t="s">
        <v>23</v>
      </c>
      <c r="B36" s="2">
        <f>SUM(B6:B35)</f>
        <v>10158</v>
      </c>
      <c r="C36" s="14"/>
      <c r="D36" s="23"/>
      <c r="E36" s="14"/>
      <c r="F36" s="14"/>
      <c r="G36" s="11"/>
      <c r="H36" s="11"/>
      <c r="I36" s="20"/>
      <c r="U36" s="11"/>
      <c r="V36" s="2"/>
      <c r="W36" s="14"/>
      <c r="X36" s="14"/>
      <c r="Y36" s="14"/>
      <c r="Z36" s="14"/>
      <c r="AA36" s="11"/>
      <c r="AB36" s="11"/>
      <c r="AC36" s="11"/>
    </row>
    <row r="37" spans="1:29" x14ac:dyDescent="0.2">
      <c r="A37" s="15" t="s">
        <v>17</v>
      </c>
      <c r="B37" s="2" t="e">
        <f>#REF!+#REF!</f>
        <v>#REF!</v>
      </c>
      <c r="C37" s="14"/>
      <c r="D37" s="23"/>
      <c r="E37" s="14"/>
      <c r="F37" s="14"/>
      <c r="G37" s="11"/>
      <c r="H37" s="11"/>
      <c r="I37" s="20"/>
      <c r="U37" s="11"/>
      <c r="V37" s="2"/>
      <c r="W37" s="14"/>
      <c r="X37" s="14"/>
      <c r="Y37" s="14"/>
      <c r="Z37" s="14"/>
      <c r="AA37" s="11"/>
      <c r="AB37" s="11"/>
      <c r="AC37" s="11"/>
    </row>
    <row r="38" spans="1:29" ht="54.75" customHeight="1" x14ac:dyDescent="0.2">
      <c r="A38" s="15" t="s">
        <v>8</v>
      </c>
      <c r="B38" s="2" t="e">
        <f>B37-B36</f>
        <v>#REF!</v>
      </c>
      <c r="C38" s="14"/>
      <c r="D38" s="23"/>
      <c r="E38" s="14"/>
      <c r="F38" s="14"/>
      <c r="G38" s="11"/>
      <c r="H38" s="11"/>
      <c r="I38" s="20"/>
      <c r="U38" s="11"/>
      <c r="V38" s="43"/>
      <c r="W38" s="14"/>
      <c r="X38" s="14"/>
      <c r="Y38" s="14"/>
      <c r="Z38" s="14"/>
      <c r="AA38" s="11"/>
      <c r="AB38" s="11"/>
      <c r="AC38" s="11"/>
    </row>
    <row r="39" spans="1:29" x14ac:dyDescent="0.2"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1:29" x14ac:dyDescent="0.2"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29" x14ac:dyDescent="0.2">
      <c r="T41" s="11"/>
      <c r="U41" s="11"/>
      <c r="V41" s="11"/>
      <c r="W41" s="11"/>
      <c r="X41" s="11"/>
      <c r="Y41" s="11"/>
      <c r="Z41" s="11"/>
      <c r="AA41" s="11"/>
      <c r="AB41" s="11"/>
      <c r="AC41" s="11"/>
    </row>
  </sheetData>
  <sheetProtection algorithmName="SHA-512" hashValue="bD94ExRA0OryUWwkIRoML6CLjxPAm/GdRVCpczzQxWAlJqTXbCwcGNQAf15T766V/ymragAky7PavWByd4D9yQ==" saltValue="95QZmKNAYRpfQqzSt076YA==" spinCount="100000" sheet="1" objects="1" scenarios="1" insertRows="0"/>
  <mergeCells count="17">
    <mergeCell ref="P2:S2"/>
    <mergeCell ref="L11:N11"/>
    <mergeCell ref="L27:N27"/>
    <mergeCell ref="L12:N12"/>
    <mergeCell ref="K2:N3"/>
    <mergeCell ref="W3:Y29"/>
    <mergeCell ref="W2:Y2"/>
    <mergeCell ref="L20:N20"/>
    <mergeCell ref="L21:N21"/>
    <mergeCell ref="K14:N15"/>
    <mergeCell ref="L6:N6"/>
    <mergeCell ref="L8:N8"/>
    <mergeCell ref="L5:N5"/>
    <mergeCell ref="L9:N9"/>
    <mergeCell ref="L22:N22"/>
    <mergeCell ref="L29:N29"/>
    <mergeCell ref="R27:S29"/>
  </mergeCells>
  <conditionalFormatting sqref="Q29">
    <cfRule type="cellIs" dxfId="19" priority="5" operator="lessThan">
      <formula>0</formula>
    </cfRule>
    <cfRule type="cellIs" dxfId="18" priority="6" operator="greaterThan">
      <formula>0</formula>
    </cfRule>
  </conditionalFormatting>
  <conditionalFormatting sqref="R27">
    <cfRule type="containsText" dxfId="17" priority="3" operator="containsText" text="loss">
      <formula>NOT(ISERROR(SEARCH("loss",R27)))</formula>
    </cfRule>
    <cfRule type="containsText" dxfId="16" priority="4" operator="containsText" text="profit">
      <formula>NOT(ISERROR(SEARCH("profit",R27)))</formula>
    </cfRule>
  </conditionalFormatting>
  <dataValidations count="1">
    <dataValidation type="list" allowBlank="1" showInputMessage="1" showErrorMessage="1" sqref="R4:R26">
      <formula1>$U$3:$U$4</formula1>
    </dataValidation>
  </dataValidations>
  <pageMargins left="0.25" right="0.25" top="0.75" bottom="0.75" header="0.3" footer="0.3"/>
  <pageSetup paperSize="9" scale="9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41"/>
  <sheetViews>
    <sheetView topLeftCell="J1" zoomScale="70" zoomScaleNormal="70" workbookViewId="0">
      <selection activeCell="W3" sqref="W3:Y29"/>
    </sheetView>
  </sheetViews>
  <sheetFormatPr defaultRowHeight="12.75" x14ac:dyDescent="0.2"/>
  <cols>
    <col min="1" max="1" width="26.5703125" style="6" hidden="1" customWidth="1"/>
    <col min="2" max="2" width="12.42578125" style="4" hidden="1" customWidth="1"/>
    <col min="3" max="4" width="0" style="6" hidden="1" customWidth="1"/>
    <col min="5" max="5" width="6.140625" style="6" hidden="1" customWidth="1"/>
    <col min="6" max="6" width="18.5703125" style="6" hidden="1" customWidth="1"/>
    <col min="7" max="8" width="0" style="6" hidden="1" customWidth="1"/>
    <col min="9" max="9" width="10.7109375" style="6" hidden="1" customWidth="1"/>
    <col min="10" max="10" width="1.7109375" style="6" customWidth="1"/>
    <col min="11" max="11" width="40" style="6" customWidth="1"/>
    <col min="12" max="12" width="10.5703125" style="4" customWidth="1"/>
    <col min="13" max="13" width="16.28515625" style="4" customWidth="1"/>
    <col min="14" max="14" width="24.42578125" style="6" customWidth="1"/>
    <col min="15" max="15" width="2" style="6" customWidth="1"/>
    <col min="16" max="16" width="43.7109375" style="6" customWidth="1"/>
    <col min="17" max="17" width="42.5703125" style="6" customWidth="1"/>
    <col min="18" max="18" width="26.85546875" style="6" customWidth="1"/>
    <col min="19" max="19" width="25.85546875" style="6" customWidth="1"/>
    <col min="20" max="20" width="2.140625" style="6" customWidth="1"/>
    <col min="21" max="21" width="38.42578125" style="6" hidden="1" customWidth="1"/>
    <col min="22" max="22" width="20.42578125" style="6" hidden="1" customWidth="1"/>
    <col min="23" max="23" width="9.42578125" style="6" customWidth="1"/>
    <col min="24" max="24" width="11.5703125" style="6" customWidth="1"/>
    <col min="25" max="25" width="9.140625" style="6" customWidth="1"/>
    <col min="26" max="26" width="21.140625" style="6" customWidth="1"/>
    <col min="27" max="27" width="17.7109375" style="6" customWidth="1"/>
    <col min="28" max="28" width="9.140625" style="6" customWidth="1"/>
    <col min="29" max="29" width="12.28515625" style="6" customWidth="1"/>
    <col min="30" max="30" width="11.5703125" style="6" customWidth="1"/>
    <col min="31" max="16384" width="9.140625" style="6"/>
  </cols>
  <sheetData>
    <row r="1" spans="1:40" ht="13.5" thickBot="1" x14ac:dyDescent="0.25">
      <c r="K1" s="7"/>
      <c r="U1" s="11"/>
      <c r="V1" s="11"/>
      <c r="W1" s="11"/>
      <c r="X1" s="11"/>
      <c r="Y1" s="11"/>
      <c r="Z1" s="11"/>
      <c r="AA1" s="11"/>
      <c r="AB1" s="11"/>
      <c r="AC1" s="11"/>
    </row>
    <row r="2" spans="1:40" ht="18.75" thickBot="1" x14ac:dyDescent="0.3">
      <c r="A2" s="7" t="s">
        <v>61</v>
      </c>
      <c r="K2" s="96" t="s">
        <v>124</v>
      </c>
      <c r="L2" s="96"/>
      <c r="M2" s="96"/>
      <c r="N2" s="96"/>
      <c r="O2" s="58"/>
      <c r="P2" s="119" t="s">
        <v>107</v>
      </c>
      <c r="Q2" s="120"/>
      <c r="R2" s="120"/>
      <c r="S2" s="121"/>
      <c r="T2" s="58"/>
      <c r="U2" s="59"/>
      <c r="V2" s="60"/>
      <c r="W2" s="106" t="s">
        <v>113</v>
      </c>
      <c r="X2" s="107"/>
      <c r="Y2" s="108"/>
      <c r="Z2" s="11"/>
      <c r="AA2" s="11"/>
      <c r="AB2" s="11"/>
      <c r="AC2" s="11"/>
      <c r="AE2" s="12"/>
      <c r="AF2" s="11"/>
      <c r="AG2" s="11"/>
      <c r="AH2" s="11"/>
      <c r="AI2" s="11"/>
      <c r="AJ2" s="11"/>
      <c r="AK2" s="11"/>
      <c r="AL2" s="11"/>
      <c r="AM2" s="11"/>
      <c r="AN2" s="11"/>
    </row>
    <row r="3" spans="1:40" ht="18.75" thickBot="1" x14ac:dyDescent="0.3">
      <c r="A3" s="13"/>
      <c r="B3" s="1" t="s">
        <v>0</v>
      </c>
      <c r="C3" s="9" t="s">
        <v>25</v>
      </c>
      <c r="D3" s="10" t="s">
        <v>1</v>
      </c>
      <c r="E3" s="11"/>
      <c r="F3" s="13"/>
      <c r="G3" s="9" t="s">
        <v>3</v>
      </c>
      <c r="H3" s="9"/>
      <c r="I3" s="10"/>
      <c r="K3" s="96"/>
      <c r="L3" s="96"/>
      <c r="M3" s="96"/>
      <c r="N3" s="96"/>
      <c r="O3" s="58"/>
      <c r="P3" s="86" t="s">
        <v>110</v>
      </c>
      <c r="Q3" s="87" t="s">
        <v>130</v>
      </c>
      <c r="R3" s="88" t="s">
        <v>112</v>
      </c>
      <c r="S3" s="89" t="s">
        <v>104</v>
      </c>
      <c r="T3" s="58"/>
      <c r="U3" s="58" t="s">
        <v>108</v>
      </c>
      <c r="V3" s="61"/>
      <c r="W3" s="97" t="s">
        <v>134</v>
      </c>
      <c r="X3" s="98"/>
      <c r="Y3" s="99"/>
      <c r="Z3" s="14"/>
      <c r="AA3" s="11"/>
      <c r="AB3" s="11"/>
      <c r="AC3" s="11"/>
      <c r="AE3" s="11"/>
      <c r="AF3" s="11"/>
      <c r="AG3" s="11"/>
      <c r="AH3" s="11"/>
      <c r="AI3" s="11"/>
      <c r="AJ3" s="14"/>
      <c r="AK3" s="11"/>
      <c r="AL3" s="11"/>
      <c r="AM3" s="11"/>
      <c r="AN3" s="11"/>
    </row>
    <row r="4" spans="1:40" ht="18.75" thickBot="1" x14ac:dyDescent="0.3">
      <c r="A4" s="15"/>
      <c r="B4" s="2"/>
      <c r="C4" s="11"/>
      <c r="D4" s="20"/>
      <c r="E4" s="11"/>
      <c r="F4" s="15"/>
      <c r="G4" s="11"/>
      <c r="H4" s="11"/>
      <c r="I4" s="20"/>
      <c r="K4" s="45"/>
      <c r="L4" s="45"/>
      <c r="M4" s="45"/>
      <c r="N4" s="45"/>
      <c r="O4" s="58"/>
      <c r="P4" s="72"/>
      <c r="Q4" s="75">
        <v>0</v>
      </c>
      <c r="R4" s="69" t="s">
        <v>108</v>
      </c>
      <c r="S4" s="66">
        <f>IF(R4="YES", (Q4/5), "£0.00")</f>
        <v>0</v>
      </c>
      <c r="T4" s="58"/>
      <c r="U4" s="58" t="s">
        <v>109</v>
      </c>
      <c r="V4" s="61" t="s">
        <v>108</v>
      </c>
      <c r="W4" s="100"/>
      <c r="X4" s="101"/>
      <c r="Y4" s="102"/>
      <c r="Z4" s="14"/>
      <c r="AA4" s="11"/>
      <c r="AB4" s="11"/>
      <c r="AC4" s="11"/>
      <c r="AE4" s="11"/>
      <c r="AF4" s="11"/>
      <c r="AG4" s="11"/>
      <c r="AH4" s="11"/>
      <c r="AI4" s="11"/>
      <c r="AJ4" s="14"/>
      <c r="AK4" s="11"/>
      <c r="AL4" s="11"/>
      <c r="AM4" s="11"/>
      <c r="AN4" s="11"/>
    </row>
    <row r="5" spans="1:40" ht="18" x14ac:dyDescent="0.25">
      <c r="A5" s="15"/>
      <c r="B5" s="2"/>
      <c r="C5" s="11"/>
      <c r="D5" s="20"/>
      <c r="E5" s="11"/>
      <c r="F5" s="15"/>
      <c r="G5" s="11"/>
      <c r="H5" s="11"/>
      <c r="I5" s="20"/>
      <c r="K5" s="80" t="s">
        <v>119</v>
      </c>
      <c r="L5" s="90"/>
      <c r="M5" s="90"/>
      <c r="N5" s="91"/>
      <c r="O5" s="58"/>
      <c r="P5" s="73"/>
      <c r="Q5" s="76">
        <v>0</v>
      </c>
      <c r="R5" s="70" t="s">
        <v>108</v>
      </c>
      <c r="S5" s="67">
        <f t="shared" ref="S5:S25" si="0">IF(R5="YES", (Q5/5), "£0.00")</f>
        <v>0</v>
      </c>
      <c r="T5" s="58"/>
      <c r="U5" s="58"/>
      <c r="V5" s="61" t="s">
        <v>109</v>
      </c>
      <c r="W5" s="100"/>
      <c r="X5" s="101"/>
      <c r="Y5" s="102"/>
      <c r="Z5" s="14"/>
      <c r="AA5" s="11"/>
      <c r="AB5" s="11"/>
      <c r="AC5" s="11"/>
      <c r="AE5" s="11"/>
      <c r="AF5" s="11"/>
      <c r="AG5" s="11"/>
      <c r="AH5" s="11"/>
      <c r="AI5" s="11"/>
      <c r="AJ5" s="14"/>
      <c r="AK5" s="11"/>
      <c r="AL5" s="11"/>
      <c r="AM5" s="11"/>
      <c r="AN5" s="11"/>
    </row>
    <row r="6" spans="1:40" ht="18.75" thickBot="1" x14ac:dyDescent="0.3">
      <c r="A6" s="15" t="s">
        <v>2</v>
      </c>
      <c r="B6" s="2">
        <v>30</v>
      </c>
      <c r="C6" s="14" t="s">
        <v>73</v>
      </c>
      <c r="D6" s="16"/>
      <c r="E6" s="14"/>
      <c r="F6" s="15" t="s">
        <v>9</v>
      </c>
      <c r="G6" s="14">
        <v>198</v>
      </c>
      <c r="H6" s="2">
        <v>79</v>
      </c>
      <c r="I6" s="17">
        <f>G6*H6</f>
        <v>15642</v>
      </c>
      <c r="K6" s="81" t="s">
        <v>120</v>
      </c>
      <c r="L6" s="94"/>
      <c r="M6" s="94"/>
      <c r="N6" s="95"/>
      <c r="O6" s="62"/>
      <c r="P6" s="73"/>
      <c r="Q6" s="76">
        <v>0</v>
      </c>
      <c r="R6" s="70" t="s">
        <v>108</v>
      </c>
      <c r="S6" s="67">
        <f t="shared" si="0"/>
        <v>0</v>
      </c>
      <c r="T6" s="58"/>
      <c r="U6" s="58"/>
      <c r="V6" s="61"/>
      <c r="W6" s="100"/>
      <c r="X6" s="101"/>
      <c r="Y6" s="102"/>
      <c r="Z6" s="11"/>
      <c r="AA6" s="14"/>
      <c r="AB6" s="18"/>
      <c r="AC6" s="18"/>
      <c r="AE6" s="11"/>
      <c r="AF6" s="14"/>
      <c r="AG6" s="14"/>
      <c r="AH6" s="19"/>
      <c r="AI6" s="14"/>
      <c r="AJ6" s="11"/>
      <c r="AK6" s="14"/>
      <c r="AL6" s="18"/>
      <c r="AM6" s="18"/>
      <c r="AN6" s="11"/>
    </row>
    <row r="7" spans="1:40" ht="18.75" thickBot="1" x14ac:dyDescent="0.3">
      <c r="A7" s="11"/>
      <c r="B7" s="2"/>
      <c r="C7" s="14"/>
      <c r="D7" s="16"/>
      <c r="E7" s="14"/>
      <c r="F7" s="15"/>
      <c r="G7" s="14"/>
      <c r="H7" s="2"/>
      <c r="I7" s="17"/>
      <c r="K7" s="82"/>
      <c r="L7" s="45"/>
      <c r="M7" s="45"/>
      <c r="N7" s="45"/>
      <c r="O7" s="62"/>
      <c r="P7" s="73"/>
      <c r="Q7" s="76">
        <v>0</v>
      </c>
      <c r="R7" s="70" t="s">
        <v>108</v>
      </c>
      <c r="S7" s="67">
        <f t="shared" si="0"/>
        <v>0</v>
      </c>
      <c r="T7" s="58"/>
      <c r="U7" s="58"/>
      <c r="V7" s="58"/>
      <c r="W7" s="100"/>
      <c r="X7" s="101"/>
      <c r="Y7" s="102"/>
      <c r="Z7" s="11"/>
      <c r="AA7" s="14"/>
      <c r="AB7" s="18"/>
      <c r="AC7" s="18"/>
      <c r="AE7" s="11"/>
      <c r="AF7" s="14"/>
      <c r="AG7" s="14"/>
      <c r="AH7" s="19"/>
      <c r="AI7" s="14"/>
      <c r="AJ7" s="11"/>
      <c r="AK7" s="14"/>
      <c r="AL7" s="18"/>
      <c r="AM7" s="18"/>
      <c r="AN7" s="11"/>
    </row>
    <row r="8" spans="1:40" ht="18" x14ac:dyDescent="0.25">
      <c r="A8" s="11"/>
      <c r="B8" s="2"/>
      <c r="C8" s="14"/>
      <c r="D8" s="16"/>
      <c r="E8" s="14"/>
      <c r="F8" s="15"/>
      <c r="G8" s="14"/>
      <c r="H8" s="2"/>
      <c r="I8" s="17"/>
      <c r="K8" s="80" t="s">
        <v>117</v>
      </c>
      <c r="L8" s="90"/>
      <c r="M8" s="90"/>
      <c r="N8" s="91"/>
      <c r="O8" s="62"/>
      <c r="P8" s="73"/>
      <c r="Q8" s="76">
        <v>0</v>
      </c>
      <c r="R8" s="70" t="s">
        <v>108</v>
      </c>
      <c r="S8" s="67">
        <f t="shared" si="0"/>
        <v>0</v>
      </c>
      <c r="T8" s="58"/>
      <c r="U8" s="58"/>
      <c r="V8" s="58"/>
      <c r="W8" s="100"/>
      <c r="X8" s="101"/>
      <c r="Y8" s="102"/>
      <c r="Z8" s="11"/>
      <c r="AA8" s="14"/>
      <c r="AF8" s="14"/>
      <c r="AG8" s="14"/>
      <c r="AH8" s="19"/>
      <c r="AI8" s="14"/>
      <c r="AJ8" s="11"/>
      <c r="AK8" s="14"/>
      <c r="AL8" s="18"/>
      <c r="AM8" s="18"/>
      <c r="AN8" s="11"/>
    </row>
    <row r="9" spans="1:40" ht="18.75" thickBot="1" x14ac:dyDescent="0.3">
      <c r="A9" s="11"/>
      <c r="B9" s="2"/>
      <c r="C9" s="14"/>
      <c r="D9" s="16"/>
      <c r="E9" s="14"/>
      <c r="F9" s="15"/>
      <c r="G9" s="14"/>
      <c r="H9" s="2"/>
      <c r="I9" s="17"/>
      <c r="K9" s="81" t="s">
        <v>118</v>
      </c>
      <c r="L9" s="94"/>
      <c r="M9" s="94"/>
      <c r="N9" s="95"/>
      <c r="O9" s="62"/>
      <c r="P9" s="73"/>
      <c r="Q9" s="76">
        <v>0</v>
      </c>
      <c r="R9" s="70" t="s">
        <v>108</v>
      </c>
      <c r="S9" s="67">
        <f t="shared" si="0"/>
        <v>0</v>
      </c>
      <c r="T9" s="58"/>
      <c r="U9" s="58"/>
      <c r="V9" s="62"/>
      <c r="W9" s="100"/>
      <c r="X9" s="101"/>
      <c r="Y9" s="102"/>
      <c r="Z9" s="11"/>
      <c r="AA9" s="14"/>
      <c r="AF9" s="14"/>
      <c r="AG9" s="14"/>
      <c r="AH9" s="19"/>
      <c r="AI9" s="14"/>
      <c r="AJ9" s="11"/>
      <c r="AK9" s="14"/>
      <c r="AL9" s="18"/>
      <c r="AM9" s="18"/>
      <c r="AN9" s="11"/>
    </row>
    <row r="10" spans="1:40" ht="18.75" thickBot="1" x14ac:dyDescent="0.3">
      <c r="A10" s="11"/>
      <c r="B10" s="2"/>
      <c r="C10" s="14"/>
      <c r="D10" s="16"/>
      <c r="E10" s="14"/>
      <c r="F10" s="15"/>
      <c r="G10" s="14"/>
      <c r="H10" s="2"/>
      <c r="I10" s="17"/>
      <c r="K10" s="82"/>
      <c r="L10" s="45"/>
      <c r="M10" s="45"/>
      <c r="N10" s="45"/>
      <c r="O10" s="62"/>
      <c r="P10" s="73"/>
      <c r="Q10" s="76">
        <v>0</v>
      </c>
      <c r="R10" s="70" t="s">
        <v>108</v>
      </c>
      <c r="S10" s="67">
        <f t="shared" si="0"/>
        <v>0</v>
      </c>
      <c r="T10" s="58"/>
      <c r="U10" s="58"/>
      <c r="V10" s="62"/>
      <c r="W10" s="100"/>
      <c r="X10" s="101"/>
      <c r="Y10" s="102"/>
      <c r="Z10" s="11"/>
      <c r="AA10" s="14"/>
      <c r="AF10" s="14"/>
      <c r="AG10" s="14"/>
      <c r="AH10" s="19"/>
      <c r="AI10" s="14"/>
      <c r="AJ10" s="11"/>
      <c r="AK10" s="14"/>
      <c r="AL10" s="18"/>
      <c r="AM10" s="18"/>
      <c r="AN10" s="11"/>
    </row>
    <row r="11" spans="1:40" ht="18" x14ac:dyDescent="0.25">
      <c r="A11" s="11"/>
      <c r="B11" s="2"/>
      <c r="C11" s="14"/>
      <c r="D11" s="16"/>
      <c r="E11" s="14"/>
      <c r="F11" s="15"/>
      <c r="G11" s="14"/>
      <c r="H11" s="2"/>
      <c r="I11" s="17"/>
      <c r="K11" s="80" t="s">
        <v>105</v>
      </c>
      <c r="L11" s="90"/>
      <c r="M11" s="90"/>
      <c r="N11" s="91"/>
      <c r="O11" s="62"/>
      <c r="P11" s="73"/>
      <c r="Q11" s="76">
        <v>0</v>
      </c>
      <c r="R11" s="70" t="s">
        <v>108</v>
      </c>
      <c r="S11" s="67">
        <f t="shared" si="0"/>
        <v>0</v>
      </c>
      <c r="T11" s="58"/>
      <c r="U11" s="58"/>
      <c r="V11" s="62"/>
      <c r="W11" s="100"/>
      <c r="X11" s="101"/>
      <c r="Y11" s="102"/>
      <c r="Z11" s="11"/>
      <c r="AA11" s="14"/>
      <c r="AF11" s="14"/>
      <c r="AG11" s="14"/>
      <c r="AH11" s="19"/>
      <c r="AI11" s="14"/>
      <c r="AJ11" s="11"/>
      <c r="AK11" s="14"/>
      <c r="AL11" s="18"/>
      <c r="AM11" s="18"/>
      <c r="AN11" s="11"/>
    </row>
    <row r="12" spans="1:40" ht="18.75" thickBot="1" x14ac:dyDescent="0.3">
      <c r="A12" s="11"/>
      <c r="B12" s="2"/>
      <c r="C12" s="14"/>
      <c r="D12" s="16"/>
      <c r="E12" s="14"/>
      <c r="F12" s="15"/>
      <c r="G12" s="14"/>
      <c r="H12" s="2"/>
      <c r="I12" s="17"/>
      <c r="K12" s="81" t="s">
        <v>106</v>
      </c>
      <c r="L12" s="94"/>
      <c r="M12" s="94"/>
      <c r="N12" s="95"/>
      <c r="O12" s="62"/>
      <c r="P12" s="73"/>
      <c r="Q12" s="76">
        <v>0</v>
      </c>
      <c r="R12" s="70" t="s">
        <v>108</v>
      </c>
      <c r="S12" s="67">
        <f t="shared" si="0"/>
        <v>0</v>
      </c>
      <c r="T12" s="58"/>
      <c r="U12" s="58"/>
      <c r="V12" s="61"/>
      <c r="W12" s="100"/>
      <c r="X12" s="101"/>
      <c r="Y12" s="102"/>
      <c r="Z12" s="11"/>
      <c r="AA12" s="14"/>
      <c r="AF12" s="14"/>
      <c r="AG12" s="14"/>
      <c r="AH12" s="19"/>
      <c r="AI12" s="14"/>
      <c r="AJ12" s="11"/>
      <c r="AK12" s="14"/>
      <c r="AL12" s="18"/>
      <c r="AM12" s="18"/>
      <c r="AN12" s="11"/>
    </row>
    <row r="13" spans="1:40" ht="18.75" thickBot="1" x14ac:dyDescent="0.3">
      <c r="A13" s="11"/>
      <c r="B13" s="2"/>
      <c r="C13" s="14"/>
      <c r="D13" s="16"/>
      <c r="E13" s="14"/>
      <c r="F13" s="15"/>
      <c r="G13" s="14"/>
      <c r="H13" s="2"/>
      <c r="I13" s="17"/>
      <c r="K13" s="45"/>
      <c r="L13" s="45"/>
      <c r="M13" s="45"/>
      <c r="N13" s="45"/>
      <c r="O13" s="62"/>
      <c r="P13" s="73"/>
      <c r="Q13" s="76">
        <v>0</v>
      </c>
      <c r="R13" s="70" t="s">
        <v>108</v>
      </c>
      <c r="S13" s="67">
        <f t="shared" si="0"/>
        <v>0</v>
      </c>
      <c r="T13" s="58"/>
      <c r="U13" s="58"/>
      <c r="V13" s="61"/>
      <c r="W13" s="100"/>
      <c r="X13" s="101"/>
      <c r="Y13" s="102"/>
      <c r="Z13" s="11"/>
      <c r="AA13" s="14"/>
      <c r="AF13" s="14"/>
      <c r="AG13" s="14"/>
      <c r="AH13" s="19"/>
      <c r="AI13" s="14"/>
      <c r="AJ13" s="11"/>
      <c r="AK13" s="14"/>
      <c r="AL13" s="18"/>
      <c r="AM13" s="18"/>
      <c r="AN13" s="11"/>
    </row>
    <row r="14" spans="1:40" ht="18" x14ac:dyDescent="0.25">
      <c r="A14" s="6" t="s">
        <v>83</v>
      </c>
      <c r="B14" s="2">
        <v>10128</v>
      </c>
      <c r="C14" s="14" t="s">
        <v>74</v>
      </c>
      <c r="D14" s="20"/>
      <c r="E14" s="11"/>
      <c r="F14" s="15"/>
      <c r="G14" s="11"/>
      <c r="H14" s="2"/>
      <c r="I14" s="17"/>
      <c r="K14" s="109" t="s">
        <v>7</v>
      </c>
      <c r="L14" s="110"/>
      <c r="M14" s="110"/>
      <c r="N14" s="111"/>
      <c r="O14" s="58"/>
      <c r="P14" s="73"/>
      <c r="Q14" s="76">
        <v>0</v>
      </c>
      <c r="R14" s="70" t="s">
        <v>108</v>
      </c>
      <c r="S14" s="67">
        <f t="shared" si="0"/>
        <v>0</v>
      </c>
      <c r="T14" s="58"/>
      <c r="U14" s="58"/>
      <c r="V14" s="61"/>
      <c r="W14" s="100"/>
      <c r="X14" s="101"/>
      <c r="Y14" s="102"/>
      <c r="Z14" s="11"/>
      <c r="AA14" s="11"/>
      <c r="AB14" s="11"/>
      <c r="AC14" s="18"/>
      <c r="AD14" s="18"/>
      <c r="AE14" s="11"/>
    </row>
    <row r="15" spans="1:40" ht="18.75" thickBot="1" x14ac:dyDescent="0.3">
      <c r="B15" s="2"/>
      <c r="C15" s="14"/>
      <c r="D15" s="20"/>
      <c r="E15" s="11"/>
      <c r="F15" s="15"/>
      <c r="G15" s="11"/>
      <c r="H15" s="2"/>
      <c r="I15" s="17"/>
      <c r="K15" s="112"/>
      <c r="L15" s="113"/>
      <c r="M15" s="113"/>
      <c r="N15" s="114"/>
      <c r="O15" s="58"/>
      <c r="P15" s="73"/>
      <c r="Q15" s="76">
        <v>0</v>
      </c>
      <c r="R15" s="70" t="s">
        <v>108</v>
      </c>
      <c r="S15" s="67">
        <f t="shared" si="0"/>
        <v>0</v>
      </c>
      <c r="T15" s="58"/>
      <c r="U15" s="58"/>
      <c r="V15" s="61"/>
      <c r="W15" s="100"/>
      <c r="X15" s="101"/>
      <c r="Y15" s="102"/>
      <c r="Z15" s="11"/>
      <c r="AA15" s="11"/>
      <c r="AB15" s="11"/>
      <c r="AC15" s="18"/>
      <c r="AD15" s="18"/>
      <c r="AE15" s="11"/>
    </row>
    <row r="16" spans="1:40" ht="18.75" thickBot="1" x14ac:dyDescent="0.3">
      <c r="B16" s="2"/>
      <c r="C16" s="14"/>
      <c r="D16" s="20"/>
      <c r="E16" s="11"/>
      <c r="F16" s="15"/>
      <c r="G16" s="11"/>
      <c r="H16" s="2"/>
      <c r="I16" s="17"/>
      <c r="K16" s="128"/>
      <c r="L16" s="129" t="s">
        <v>122</v>
      </c>
      <c r="M16" s="130" t="s">
        <v>114</v>
      </c>
      <c r="N16" s="131" t="s">
        <v>115</v>
      </c>
      <c r="O16" s="58"/>
      <c r="P16" s="73"/>
      <c r="Q16" s="76">
        <v>0</v>
      </c>
      <c r="R16" s="70" t="s">
        <v>108</v>
      </c>
      <c r="S16" s="67">
        <f t="shared" si="0"/>
        <v>0</v>
      </c>
      <c r="T16" s="58"/>
      <c r="U16" s="58"/>
      <c r="V16" s="61"/>
      <c r="W16" s="100"/>
      <c r="X16" s="101"/>
      <c r="Y16" s="102"/>
      <c r="Z16" s="11"/>
      <c r="AA16" s="11"/>
      <c r="AB16" s="11"/>
      <c r="AC16" s="18"/>
      <c r="AD16" s="18"/>
      <c r="AE16" s="11"/>
    </row>
    <row r="17" spans="1:31" ht="18" x14ac:dyDescent="0.25">
      <c r="B17" s="2"/>
      <c r="C17" s="14"/>
      <c r="D17" s="20"/>
      <c r="E17" s="11"/>
      <c r="F17" s="15"/>
      <c r="G17" s="11"/>
      <c r="H17" s="2"/>
      <c r="I17" s="17"/>
      <c r="K17" s="128" t="s">
        <v>126</v>
      </c>
      <c r="L17" s="150">
        <v>0</v>
      </c>
      <c r="M17" s="151">
        <v>0</v>
      </c>
      <c r="N17" s="135">
        <f>L17*M17</f>
        <v>0</v>
      </c>
      <c r="O17" s="58"/>
      <c r="P17" s="73"/>
      <c r="Q17" s="76">
        <v>0</v>
      </c>
      <c r="R17" s="70" t="s">
        <v>108</v>
      </c>
      <c r="S17" s="67">
        <f t="shared" si="0"/>
        <v>0</v>
      </c>
      <c r="T17" s="58"/>
      <c r="U17" s="58"/>
      <c r="V17" s="61"/>
      <c r="W17" s="100"/>
      <c r="X17" s="101"/>
      <c r="Y17" s="102"/>
      <c r="Z17" s="11"/>
      <c r="AA17" s="11"/>
      <c r="AB17" s="11"/>
      <c r="AC17" s="18"/>
      <c r="AD17" s="18"/>
      <c r="AE17" s="11"/>
    </row>
    <row r="18" spans="1:31" ht="18.75" thickBot="1" x14ac:dyDescent="0.3">
      <c r="A18" s="15"/>
      <c r="B18" s="2"/>
      <c r="C18" s="14"/>
      <c r="D18" s="23"/>
      <c r="E18" s="14"/>
      <c r="F18" s="21" t="s">
        <v>46</v>
      </c>
      <c r="G18" s="11">
        <v>15</v>
      </c>
      <c r="H18" s="2" t="e">
        <f>#REF!/1.2</f>
        <v>#REF!</v>
      </c>
      <c r="I18" s="17" t="e">
        <f>H18*G18</f>
        <v>#REF!</v>
      </c>
      <c r="K18" s="143" t="s">
        <v>125</v>
      </c>
      <c r="L18" s="132">
        <v>0</v>
      </c>
      <c r="M18" s="50">
        <v>0</v>
      </c>
      <c r="N18" s="48">
        <f>M18*L18</f>
        <v>0</v>
      </c>
      <c r="O18" s="62"/>
      <c r="P18" s="73"/>
      <c r="Q18" s="76">
        <v>0</v>
      </c>
      <c r="R18" s="70" t="s">
        <v>108</v>
      </c>
      <c r="S18" s="67">
        <f t="shared" si="0"/>
        <v>0</v>
      </c>
      <c r="T18" s="58"/>
      <c r="U18" s="58"/>
      <c r="V18" s="61"/>
      <c r="W18" s="100"/>
      <c r="X18" s="101"/>
      <c r="Y18" s="102"/>
      <c r="Z18" s="11"/>
      <c r="AA18" s="11"/>
      <c r="AB18" s="11"/>
      <c r="AC18" s="11"/>
      <c r="AD18" s="11"/>
      <c r="AE18" s="11"/>
    </row>
    <row r="19" spans="1:31" ht="18.75" thickBot="1" x14ac:dyDescent="0.3">
      <c r="A19" s="15"/>
      <c r="B19" s="2"/>
      <c r="C19" s="14"/>
      <c r="D19" s="23"/>
      <c r="E19" s="14"/>
      <c r="F19" s="21"/>
      <c r="G19" s="11"/>
      <c r="H19" s="2"/>
      <c r="I19" s="17"/>
      <c r="K19" s="49"/>
      <c r="L19" s="145"/>
      <c r="M19" s="78"/>
      <c r="N19" s="53"/>
      <c r="O19" s="62"/>
      <c r="P19" s="73"/>
      <c r="Q19" s="76">
        <v>0</v>
      </c>
      <c r="R19" s="70" t="s">
        <v>108</v>
      </c>
      <c r="S19" s="67">
        <f t="shared" si="0"/>
        <v>0</v>
      </c>
      <c r="T19" s="58"/>
      <c r="U19" s="58"/>
      <c r="V19" s="61"/>
      <c r="W19" s="100"/>
      <c r="X19" s="101"/>
      <c r="Y19" s="102"/>
      <c r="Z19" s="11"/>
      <c r="AA19" s="11"/>
      <c r="AB19" s="11"/>
      <c r="AC19" s="11"/>
      <c r="AD19" s="11"/>
      <c r="AE19" s="11"/>
    </row>
    <row r="20" spans="1:31" ht="18" x14ac:dyDescent="0.25">
      <c r="A20" s="15"/>
      <c r="B20" s="2"/>
      <c r="C20" s="11"/>
      <c r="D20" s="23"/>
      <c r="E20" s="14"/>
      <c r="F20" s="15"/>
      <c r="G20" s="11"/>
      <c r="H20" s="11"/>
      <c r="I20" s="20"/>
      <c r="K20" s="143" t="s">
        <v>103</v>
      </c>
      <c r="L20" s="139">
        <v>0</v>
      </c>
      <c r="M20" s="139"/>
      <c r="N20" s="142"/>
      <c r="O20" s="62"/>
      <c r="P20" s="73"/>
      <c r="Q20" s="76">
        <v>0</v>
      </c>
      <c r="R20" s="70" t="s">
        <v>108</v>
      </c>
      <c r="S20" s="67">
        <f t="shared" si="0"/>
        <v>0</v>
      </c>
      <c r="T20" s="58"/>
      <c r="U20" s="58"/>
      <c r="V20" s="61"/>
      <c r="W20" s="100"/>
      <c r="X20" s="101"/>
      <c r="Y20" s="102"/>
    </row>
    <row r="21" spans="1:31" ht="18" x14ac:dyDescent="0.25">
      <c r="A21" s="15"/>
      <c r="B21" s="2"/>
      <c r="C21" s="11"/>
      <c r="D21" s="23"/>
      <c r="E21" s="14"/>
      <c r="F21" s="15"/>
      <c r="G21" s="11"/>
      <c r="H21" s="11"/>
      <c r="I21" s="20"/>
      <c r="K21" s="143" t="s">
        <v>132</v>
      </c>
      <c r="L21" s="139">
        <v>0</v>
      </c>
      <c r="M21" s="139"/>
      <c r="N21" s="142"/>
      <c r="O21" s="62"/>
      <c r="P21" s="73"/>
      <c r="Q21" s="76">
        <v>0</v>
      </c>
      <c r="R21" s="70" t="s">
        <v>108</v>
      </c>
      <c r="S21" s="67">
        <f t="shared" si="0"/>
        <v>0</v>
      </c>
      <c r="T21" s="58"/>
      <c r="U21" s="58"/>
      <c r="V21" s="61"/>
      <c r="W21" s="100"/>
      <c r="X21" s="101"/>
      <c r="Y21" s="102"/>
    </row>
    <row r="22" spans="1:31" ht="18.75" thickBot="1" x14ac:dyDescent="0.3">
      <c r="A22" s="15"/>
      <c r="B22" s="2"/>
      <c r="C22" s="11"/>
      <c r="D22" s="20"/>
      <c r="E22" s="11"/>
      <c r="F22" s="11"/>
      <c r="G22" s="11"/>
      <c r="H22" s="11"/>
      <c r="I22" s="20"/>
      <c r="K22" s="144" t="s">
        <v>129</v>
      </c>
      <c r="L22" s="140">
        <v>0</v>
      </c>
      <c r="M22" s="140"/>
      <c r="N22" s="141"/>
      <c r="O22" s="58"/>
      <c r="P22" s="73"/>
      <c r="Q22" s="76">
        <v>0</v>
      </c>
      <c r="R22" s="70" t="s">
        <v>108</v>
      </c>
      <c r="S22" s="67">
        <f t="shared" si="0"/>
        <v>0</v>
      </c>
      <c r="T22" s="58"/>
      <c r="U22" s="58"/>
      <c r="V22" s="61"/>
      <c r="W22" s="100"/>
      <c r="X22" s="101"/>
      <c r="Y22" s="102"/>
    </row>
    <row r="23" spans="1:31" ht="18.75" thickBot="1" x14ac:dyDescent="0.3">
      <c r="A23" s="15"/>
      <c r="B23" s="2"/>
      <c r="C23" s="11"/>
      <c r="D23" s="20"/>
      <c r="E23" s="11"/>
      <c r="F23" s="11"/>
      <c r="G23" s="11"/>
      <c r="H23" s="11"/>
      <c r="I23" s="20"/>
      <c r="K23" s="46"/>
      <c r="L23" s="51"/>
      <c r="M23" s="51"/>
      <c r="N23" s="52"/>
      <c r="O23" s="58"/>
      <c r="P23" s="73"/>
      <c r="Q23" s="76">
        <v>0</v>
      </c>
      <c r="R23" s="70" t="s">
        <v>108</v>
      </c>
      <c r="S23" s="67">
        <f t="shared" si="0"/>
        <v>0</v>
      </c>
      <c r="T23" s="58"/>
      <c r="U23" s="58"/>
      <c r="V23" s="61"/>
      <c r="W23" s="100"/>
      <c r="X23" s="101"/>
      <c r="Y23" s="102"/>
    </row>
    <row r="24" spans="1:31" ht="18" x14ac:dyDescent="0.25">
      <c r="A24" s="15"/>
      <c r="B24" s="2"/>
      <c r="C24" s="11"/>
      <c r="D24" s="20"/>
      <c r="E24" s="11"/>
      <c r="F24" s="11"/>
      <c r="G24" s="11"/>
      <c r="H24" s="11"/>
      <c r="I24" s="20"/>
      <c r="K24" s="128" t="s">
        <v>127</v>
      </c>
      <c r="L24" s="133">
        <f>L17</f>
        <v>0</v>
      </c>
      <c r="M24" s="134">
        <f>M17/1.2</f>
        <v>0</v>
      </c>
      <c r="N24" s="135">
        <f>L24*M24</f>
        <v>0</v>
      </c>
      <c r="O24" s="58"/>
      <c r="P24" s="122"/>
      <c r="Q24" s="123">
        <v>0</v>
      </c>
      <c r="R24" s="124" t="s">
        <v>108</v>
      </c>
      <c r="S24" s="67">
        <f t="shared" si="0"/>
        <v>0</v>
      </c>
      <c r="T24" s="58"/>
      <c r="U24" s="58"/>
      <c r="V24" s="61"/>
      <c r="W24" s="100"/>
      <c r="X24" s="101"/>
      <c r="Y24" s="102"/>
    </row>
    <row r="25" spans="1:31" ht="18.75" thickBot="1" x14ac:dyDescent="0.3">
      <c r="A25" s="15"/>
      <c r="B25" s="2"/>
      <c r="C25" s="11"/>
      <c r="D25" s="20"/>
      <c r="E25" s="11"/>
      <c r="F25" s="11"/>
      <c r="G25" s="11"/>
      <c r="H25" s="11"/>
      <c r="I25" s="20"/>
      <c r="K25" s="127" t="s">
        <v>128</v>
      </c>
      <c r="L25" s="136">
        <f>L18</f>
        <v>0</v>
      </c>
      <c r="M25" s="125">
        <f>M18/1.2</f>
        <v>0</v>
      </c>
      <c r="N25" s="79">
        <f>M25*L25</f>
        <v>0</v>
      </c>
      <c r="O25" s="58"/>
      <c r="P25" s="74"/>
      <c r="Q25" s="77">
        <v>0</v>
      </c>
      <c r="R25" s="71" t="s">
        <v>108</v>
      </c>
      <c r="S25" s="68">
        <f t="shared" si="0"/>
        <v>0</v>
      </c>
      <c r="T25" s="58"/>
      <c r="U25" s="58"/>
      <c r="V25" s="61"/>
      <c r="W25" s="100"/>
      <c r="X25" s="101"/>
      <c r="Y25" s="102"/>
    </row>
    <row r="26" spans="1:31" ht="18.75" thickBot="1" x14ac:dyDescent="0.3">
      <c r="A26" s="15"/>
      <c r="B26" s="2"/>
      <c r="C26" s="11"/>
      <c r="D26" s="20"/>
      <c r="E26" s="11"/>
      <c r="F26" s="11"/>
      <c r="G26" s="11"/>
      <c r="H26" s="11"/>
      <c r="I26" s="20"/>
      <c r="K26" s="49"/>
      <c r="L26" s="126"/>
      <c r="M26" s="146"/>
      <c r="N26" s="53"/>
      <c r="O26" s="58"/>
      <c r="P26" s="54"/>
      <c r="Q26" s="55"/>
      <c r="R26" s="56"/>
      <c r="S26" s="65"/>
      <c r="T26" s="58"/>
      <c r="U26" s="58"/>
      <c r="V26" s="61"/>
      <c r="W26" s="100"/>
      <c r="X26" s="101"/>
      <c r="Y26" s="102"/>
    </row>
    <row r="27" spans="1:31" ht="18.75" thickBot="1" x14ac:dyDescent="0.3">
      <c r="A27" s="15"/>
      <c r="B27" s="2"/>
      <c r="C27" s="11"/>
      <c r="D27" s="20"/>
      <c r="E27" s="11"/>
      <c r="F27" s="11"/>
      <c r="G27" s="11"/>
      <c r="H27" s="11"/>
      <c r="I27" s="20"/>
      <c r="K27" s="147" t="s">
        <v>123</v>
      </c>
      <c r="L27" s="92">
        <f>SUM(L18+L17)</f>
        <v>0</v>
      </c>
      <c r="M27" s="92"/>
      <c r="N27" s="93"/>
      <c r="O27" s="62"/>
      <c r="P27" s="83" t="s">
        <v>116</v>
      </c>
      <c r="Q27" s="57">
        <f>SUM(Q4:Q25)</f>
        <v>0</v>
      </c>
      <c r="R27" s="115" t="str">
        <f>IF(Q29&lt;0, "Your event will make a loss on these figures, you will need to reduce the costs", "Your event will break even or make a profit, but remember to underestimate attendance to allow some contigency")</f>
        <v>Your event will break even or make a profit, but remember to underestimate attendance to allow some contigency</v>
      </c>
      <c r="S27" s="116"/>
      <c r="T27" s="58"/>
      <c r="U27" s="58"/>
      <c r="V27" s="61"/>
      <c r="W27" s="100"/>
      <c r="X27" s="101"/>
      <c r="Y27" s="102"/>
    </row>
    <row r="28" spans="1:31" ht="18.75" thickBot="1" x14ac:dyDescent="0.3">
      <c r="A28" s="15"/>
      <c r="B28" s="2"/>
      <c r="C28" s="11"/>
      <c r="D28" s="20"/>
      <c r="E28" s="11"/>
      <c r="F28" s="11"/>
      <c r="G28" s="11"/>
      <c r="H28" s="11"/>
      <c r="I28" s="20"/>
      <c r="K28" s="148"/>
      <c r="L28" s="51"/>
      <c r="M28" s="47"/>
      <c r="N28" s="48"/>
      <c r="O28" s="62"/>
      <c r="P28" s="84" t="s">
        <v>7</v>
      </c>
      <c r="Q28" s="57">
        <f>L29</f>
        <v>0</v>
      </c>
      <c r="R28" s="115"/>
      <c r="S28" s="116"/>
      <c r="T28" s="58"/>
      <c r="U28" s="58"/>
      <c r="V28" s="61"/>
      <c r="W28" s="100"/>
      <c r="X28" s="101"/>
      <c r="Y28" s="102"/>
    </row>
    <row r="29" spans="1:31" ht="18.75" thickBot="1" x14ac:dyDescent="0.3">
      <c r="A29" s="15"/>
      <c r="B29" s="2"/>
      <c r="C29" s="11"/>
      <c r="D29" s="20"/>
      <c r="E29" s="11"/>
      <c r="F29" s="11"/>
      <c r="G29" s="11"/>
      <c r="H29" s="11"/>
      <c r="I29" s="20"/>
      <c r="K29" s="149" t="s">
        <v>131</v>
      </c>
      <c r="L29" s="137">
        <f>SUM(L20:N20,N25:N25,N24, L21)</f>
        <v>0</v>
      </c>
      <c r="M29" s="137"/>
      <c r="N29" s="138"/>
      <c r="O29" s="62"/>
      <c r="P29" s="85" t="s">
        <v>111</v>
      </c>
      <c r="Q29" s="57">
        <f>Q28-Q27</f>
        <v>0</v>
      </c>
      <c r="R29" s="117"/>
      <c r="S29" s="118"/>
      <c r="T29" s="58"/>
      <c r="U29" s="63"/>
      <c r="V29" s="64"/>
      <c r="W29" s="103"/>
      <c r="X29" s="104"/>
      <c r="Y29" s="105"/>
    </row>
    <row r="30" spans="1:31" ht="15" customHeight="1" x14ac:dyDescent="0.2">
      <c r="A30" s="15"/>
      <c r="B30" s="2"/>
      <c r="C30" s="11"/>
      <c r="D30" s="20"/>
      <c r="E30" s="11"/>
      <c r="F30" s="11"/>
      <c r="G30" s="11"/>
      <c r="H30" s="11"/>
      <c r="I30" s="20"/>
      <c r="U30" s="11"/>
      <c r="V30" s="2"/>
      <c r="W30" s="11"/>
      <c r="X30" s="11"/>
      <c r="Y30" s="11"/>
    </row>
    <row r="31" spans="1:31" ht="15" customHeight="1" x14ac:dyDescent="0.2">
      <c r="A31" s="15"/>
      <c r="B31" s="2"/>
      <c r="C31" s="11"/>
      <c r="D31" s="20"/>
      <c r="E31" s="11"/>
      <c r="F31" s="11"/>
      <c r="G31" s="11"/>
      <c r="H31" s="11"/>
      <c r="I31" s="20"/>
      <c r="U31" s="11"/>
      <c r="V31" s="2"/>
      <c r="W31" s="11"/>
      <c r="X31" s="11"/>
      <c r="Y31" s="11"/>
    </row>
    <row r="32" spans="1:31" ht="15" customHeight="1" x14ac:dyDescent="0.2">
      <c r="A32" s="15"/>
      <c r="B32" s="2"/>
      <c r="C32" s="11"/>
      <c r="D32" s="20"/>
      <c r="E32" s="11"/>
      <c r="F32" s="11"/>
      <c r="G32" s="11"/>
      <c r="H32" s="11"/>
      <c r="I32" s="20"/>
      <c r="L32" s="44"/>
      <c r="M32" s="44"/>
      <c r="U32" s="11"/>
      <c r="V32" s="2"/>
      <c r="W32" s="11"/>
      <c r="X32" s="11"/>
      <c r="Y32" s="11"/>
    </row>
    <row r="33" spans="1:29" ht="15" customHeight="1" x14ac:dyDescent="0.2">
      <c r="A33" s="15"/>
      <c r="B33" s="2"/>
      <c r="C33" s="11"/>
      <c r="D33" s="20"/>
      <c r="E33" s="11"/>
      <c r="F33" s="11"/>
      <c r="G33" s="11"/>
      <c r="H33" s="11"/>
      <c r="I33" s="20"/>
      <c r="U33" s="11"/>
      <c r="V33" s="2"/>
      <c r="W33" s="11"/>
      <c r="X33" s="11"/>
      <c r="Y33" s="11"/>
    </row>
    <row r="34" spans="1:29" ht="15" customHeight="1" x14ac:dyDescent="0.2">
      <c r="A34" s="15"/>
      <c r="B34" s="2"/>
      <c r="C34" s="11"/>
      <c r="D34" s="20"/>
      <c r="E34" s="11"/>
      <c r="F34" s="11"/>
      <c r="G34" s="11"/>
      <c r="H34" s="11"/>
      <c r="I34" s="20"/>
      <c r="U34" s="11"/>
      <c r="V34" s="2"/>
      <c r="W34" s="11"/>
      <c r="X34" s="11"/>
      <c r="Y34" s="11"/>
    </row>
    <row r="35" spans="1:29" ht="15.75" customHeight="1" x14ac:dyDescent="0.2">
      <c r="A35" s="15"/>
      <c r="B35" s="2"/>
      <c r="C35" s="11"/>
      <c r="D35" s="20"/>
      <c r="E35" s="11"/>
      <c r="F35" s="11"/>
      <c r="G35" s="11"/>
      <c r="H35" s="11"/>
      <c r="I35" s="20"/>
      <c r="U35" s="11"/>
      <c r="V35" s="2"/>
      <c r="W35" s="11"/>
      <c r="X35" s="11"/>
      <c r="Y35" s="11"/>
      <c r="Z35" s="11"/>
      <c r="AA35" s="11"/>
    </row>
    <row r="36" spans="1:29" x14ac:dyDescent="0.2">
      <c r="A36" s="15" t="s">
        <v>23</v>
      </c>
      <c r="B36" s="2">
        <f>SUM(B6:B35)</f>
        <v>10158</v>
      </c>
      <c r="C36" s="14"/>
      <c r="D36" s="23"/>
      <c r="E36" s="14"/>
      <c r="F36" s="14"/>
      <c r="G36" s="11"/>
      <c r="H36" s="11"/>
      <c r="I36" s="20"/>
      <c r="U36" s="11"/>
      <c r="V36" s="2"/>
      <c r="W36" s="14"/>
      <c r="X36" s="14"/>
      <c r="Y36" s="14"/>
      <c r="Z36" s="14"/>
      <c r="AA36" s="11"/>
      <c r="AB36" s="11"/>
      <c r="AC36" s="11"/>
    </row>
    <row r="37" spans="1:29" x14ac:dyDescent="0.2">
      <c r="A37" s="15" t="s">
        <v>17</v>
      </c>
      <c r="B37" s="2" t="e">
        <f>#REF!+#REF!</f>
        <v>#REF!</v>
      </c>
      <c r="C37" s="14"/>
      <c r="D37" s="23"/>
      <c r="E37" s="14"/>
      <c r="F37" s="14"/>
      <c r="G37" s="11"/>
      <c r="H37" s="11"/>
      <c r="I37" s="20"/>
      <c r="U37" s="11"/>
      <c r="V37" s="2"/>
      <c r="W37" s="14"/>
      <c r="X37" s="14"/>
      <c r="Y37" s="14"/>
      <c r="Z37" s="14"/>
      <c r="AA37" s="11"/>
      <c r="AB37" s="11"/>
      <c r="AC37" s="11"/>
    </row>
    <row r="38" spans="1:29" ht="54.75" customHeight="1" x14ac:dyDescent="0.2">
      <c r="A38" s="15" t="s">
        <v>8</v>
      </c>
      <c r="B38" s="2" t="e">
        <f>B37-B36</f>
        <v>#REF!</v>
      </c>
      <c r="C38" s="14"/>
      <c r="D38" s="23"/>
      <c r="E38" s="14"/>
      <c r="F38" s="14"/>
      <c r="G38" s="11"/>
      <c r="H38" s="11"/>
      <c r="I38" s="20"/>
      <c r="U38" s="11"/>
      <c r="V38" s="43"/>
      <c r="W38" s="14"/>
      <c r="X38" s="14"/>
      <c r="Y38" s="14"/>
      <c r="Z38" s="14"/>
      <c r="AA38" s="11"/>
      <c r="AB38" s="11"/>
      <c r="AC38" s="11"/>
    </row>
    <row r="39" spans="1:29" x14ac:dyDescent="0.2"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1:29" x14ac:dyDescent="0.2"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29" x14ac:dyDescent="0.2">
      <c r="T41" s="11"/>
      <c r="U41" s="11"/>
      <c r="V41" s="11"/>
      <c r="W41" s="11"/>
      <c r="X41" s="11"/>
      <c r="Y41" s="11"/>
      <c r="Z41" s="11"/>
      <c r="AA41" s="11"/>
      <c r="AB41" s="11"/>
      <c r="AC41" s="11"/>
    </row>
  </sheetData>
  <sheetProtection algorithmName="SHA-512" hashValue="bD94ExRA0OryUWwkIRoML6CLjxPAm/GdRVCpczzQxWAlJqTXbCwcGNQAf15T766V/ymragAky7PavWByd4D9yQ==" saltValue="95QZmKNAYRpfQqzSt076YA==" spinCount="100000" sheet="1" objects="1" scenarios="1" insertRows="0"/>
  <mergeCells count="17">
    <mergeCell ref="K14:N15"/>
    <mergeCell ref="L20:N20"/>
    <mergeCell ref="L21:N21"/>
    <mergeCell ref="L22:N22"/>
    <mergeCell ref="L27:N27"/>
    <mergeCell ref="R27:S29"/>
    <mergeCell ref="L29:N29"/>
    <mergeCell ref="K2:N3"/>
    <mergeCell ref="P2:S2"/>
    <mergeCell ref="W2:Y2"/>
    <mergeCell ref="W3:Y29"/>
    <mergeCell ref="L5:N5"/>
    <mergeCell ref="L6:N6"/>
    <mergeCell ref="L8:N8"/>
    <mergeCell ref="L9:N9"/>
    <mergeCell ref="L11:N11"/>
    <mergeCell ref="L12:N12"/>
  </mergeCells>
  <conditionalFormatting sqref="Q29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R27">
    <cfRule type="containsText" dxfId="13" priority="1" operator="containsText" text="loss">
      <formula>NOT(ISERROR(SEARCH("loss",R27)))</formula>
    </cfRule>
    <cfRule type="containsText" dxfId="12" priority="2" operator="containsText" text="profit">
      <formula>NOT(ISERROR(SEARCH("profit",R27)))</formula>
    </cfRule>
  </conditionalFormatting>
  <dataValidations count="1">
    <dataValidation type="list" allowBlank="1" showInputMessage="1" showErrorMessage="1" sqref="R4:R26">
      <formula1>$U$3:$U$4</formula1>
    </dataValidation>
  </dataValidations>
  <pageMargins left="0.25" right="0.25" top="0.75" bottom="0.75" header="0.3" footer="0.3"/>
  <pageSetup paperSize="9" scale="9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41"/>
  <sheetViews>
    <sheetView topLeftCell="J1" zoomScale="70" zoomScaleNormal="70" workbookViewId="0">
      <selection activeCell="W30" sqref="W30"/>
    </sheetView>
  </sheetViews>
  <sheetFormatPr defaultRowHeight="12.75" x14ac:dyDescent="0.2"/>
  <cols>
    <col min="1" max="1" width="26.5703125" style="6" hidden="1" customWidth="1"/>
    <col min="2" max="2" width="12.42578125" style="4" hidden="1" customWidth="1"/>
    <col min="3" max="4" width="0" style="6" hidden="1" customWidth="1"/>
    <col min="5" max="5" width="6.140625" style="6" hidden="1" customWidth="1"/>
    <col min="6" max="6" width="18.5703125" style="6" hidden="1" customWidth="1"/>
    <col min="7" max="8" width="0" style="6" hidden="1" customWidth="1"/>
    <col min="9" max="9" width="10.7109375" style="6" hidden="1" customWidth="1"/>
    <col min="10" max="10" width="1.7109375" style="6" customWidth="1"/>
    <col min="11" max="11" width="40" style="6" customWidth="1"/>
    <col min="12" max="12" width="10.5703125" style="4" customWidth="1"/>
    <col min="13" max="13" width="16.28515625" style="4" customWidth="1"/>
    <col min="14" max="14" width="24.42578125" style="6" customWidth="1"/>
    <col min="15" max="15" width="2" style="6" customWidth="1"/>
    <col min="16" max="16" width="43.7109375" style="6" customWidth="1"/>
    <col min="17" max="17" width="42.5703125" style="6" customWidth="1"/>
    <col min="18" max="18" width="26.85546875" style="6" customWidth="1"/>
    <col min="19" max="19" width="25.85546875" style="6" customWidth="1"/>
    <col min="20" max="20" width="2.140625" style="6" customWidth="1"/>
    <col min="21" max="21" width="38.42578125" style="6" hidden="1" customWidth="1"/>
    <col min="22" max="22" width="20.42578125" style="6" hidden="1" customWidth="1"/>
    <col min="23" max="23" width="9.42578125" style="6" customWidth="1"/>
    <col min="24" max="24" width="11.5703125" style="6" customWidth="1"/>
    <col min="25" max="25" width="9.140625" style="6" customWidth="1"/>
    <col min="26" max="26" width="21.140625" style="6" customWidth="1"/>
    <col min="27" max="27" width="17.7109375" style="6" customWidth="1"/>
    <col min="28" max="28" width="9.140625" style="6" customWidth="1"/>
    <col min="29" max="29" width="12.28515625" style="6" customWidth="1"/>
    <col min="30" max="30" width="11.5703125" style="6" customWidth="1"/>
    <col min="31" max="16384" width="9.140625" style="6"/>
  </cols>
  <sheetData>
    <row r="1" spans="1:40" ht="13.5" thickBot="1" x14ac:dyDescent="0.25">
      <c r="K1" s="7"/>
      <c r="U1" s="11"/>
      <c r="V1" s="11"/>
      <c r="W1" s="11"/>
      <c r="X1" s="11"/>
      <c r="Y1" s="11"/>
      <c r="Z1" s="11"/>
      <c r="AA1" s="11"/>
      <c r="AB1" s="11"/>
      <c r="AC1" s="11"/>
    </row>
    <row r="2" spans="1:40" ht="18.75" thickBot="1" x14ac:dyDescent="0.3">
      <c r="A2" s="7" t="s">
        <v>61</v>
      </c>
      <c r="K2" s="96" t="s">
        <v>124</v>
      </c>
      <c r="L2" s="96"/>
      <c r="M2" s="96"/>
      <c r="N2" s="96"/>
      <c r="O2" s="58"/>
      <c r="P2" s="119" t="s">
        <v>107</v>
      </c>
      <c r="Q2" s="120"/>
      <c r="R2" s="120"/>
      <c r="S2" s="121"/>
      <c r="T2" s="58"/>
      <c r="U2" s="59"/>
      <c r="V2" s="60"/>
      <c r="W2" s="106" t="s">
        <v>113</v>
      </c>
      <c r="X2" s="107"/>
      <c r="Y2" s="108"/>
      <c r="Z2" s="11"/>
      <c r="AA2" s="11"/>
      <c r="AB2" s="11"/>
      <c r="AC2" s="11"/>
      <c r="AE2" s="12"/>
      <c r="AF2" s="11"/>
      <c r="AG2" s="11"/>
      <c r="AH2" s="11"/>
      <c r="AI2" s="11"/>
      <c r="AJ2" s="11"/>
      <c r="AK2" s="11"/>
      <c r="AL2" s="11"/>
      <c r="AM2" s="11"/>
      <c r="AN2" s="11"/>
    </row>
    <row r="3" spans="1:40" ht="18.75" thickBot="1" x14ac:dyDescent="0.3">
      <c r="A3" s="13"/>
      <c r="B3" s="1" t="s">
        <v>0</v>
      </c>
      <c r="C3" s="9" t="s">
        <v>25</v>
      </c>
      <c r="D3" s="10" t="s">
        <v>1</v>
      </c>
      <c r="E3" s="11"/>
      <c r="F3" s="13"/>
      <c r="G3" s="9" t="s">
        <v>3</v>
      </c>
      <c r="H3" s="9"/>
      <c r="I3" s="10"/>
      <c r="K3" s="96"/>
      <c r="L3" s="96"/>
      <c r="M3" s="96"/>
      <c r="N3" s="96"/>
      <c r="O3" s="58"/>
      <c r="P3" s="86" t="s">
        <v>110</v>
      </c>
      <c r="Q3" s="87" t="s">
        <v>130</v>
      </c>
      <c r="R3" s="88" t="s">
        <v>112</v>
      </c>
      <c r="S3" s="89" t="s">
        <v>104</v>
      </c>
      <c r="T3" s="58"/>
      <c r="U3" s="58" t="s">
        <v>108</v>
      </c>
      <c r="V3" s="61"/>
      <c r="W3" s="97" t="s">
        <v>134</v>
      </c>
      <c r="X3" s="98"/>
      <c r="Y3" s="99"/>
      <c r="Z3" s="14"/>
      <c r="AA3" s="11"/>
      <c r="AB3" s="11"/>
      <c r="AC3" s="11"/>
      <c r="AE3" s="11"/>
      <c r="AF3" s="11"/>
      <c r="AG3" s="11"/>
      <c r="AH3" s="11"/>
      <c r="AI3" s="11"/>
      <c r="AJ3" s="14"/>
      <c r="AK3" s="11"/>
      <c r="AL3" s="11"/>
      <c r="AM3" s="11"/>
      <c r="AN3" s="11"/>
    </row>
    <row r="4" spans="1:40" ht="18.75" thickBot="1" x14ac:dyDescent="0.3">
      <c r="A4" s="15"/>
      <c r="B4" s="2"/>
      <c r="C4" s="11"/>
      <c r="D4" s="20"/>
      <c r="E4" s="11"/>
      <c r="F4" s="15"/>
      <c r="G4" s="11"/>
      <c r="H4" s="11"/>
      <c r="I4" s="20"/>
      <c r="K4" s="45"/>
      <c r="L4" s="45"/>
      <c r="M4" s="45"/>
      <c r="N4" s="45"/>
      <c r="O4" s="58"/>
      <c r="P4" s="72"/>
      <c r="Q4" s="75">
        <v>0</v>
      </c>
      <c r="R4" s="69" t="s">
        <v>108</v>
      </c>
      <c r="S4" s="66">
        <f>IF(R4="YES", (Q4/5), "£0.00")</f>
        <v>0</v>
      </c>
      <c r="T4" s="58"/>
      <c r="U4" s="58" t="s">
        <v>109</v>
      </c>
      <c r="V4" s="61" t="s">
        <v>108</v>
      </c>
      <c r="W4" s="100"/>
      <c r="X4" s="101"/>
      <c r="Y4" s="102"/>
      <c r="Z4" s="14"/>
      <c r="AA4" s="11"/>
      <c r="AB4" s="11"/>
      <c r="AC4" s="11"/>
      <c r="AE4" s="11"/>
      <c r="AF4" s="11"/>
      <c r="AG4" s="11"/>
      <c r="AH4" s="11"/>
      <c r="AI4" s="11"/>
      <c r="AJ4" s="14"/>
      <c r="AK4" s="11"/>
      <c r="AL4" s="11"/>
      <c r="AM4" s="11"/>
      <c r="AN4" s="11"/>
    </row>
    <row r="5" spans="1:40" ht="18" x14ac:dyDescent="0.25">
      <c r="A5" s="15"/>
      <c r="B5" s="2"/>
      <c r="C5" s="11"/>
      <c r="D5" s="20"/>
      <c r="E5" s="11"/>
      <c r="F5" s="15"/>
      <c r="G5" s="11"/>
      <c r="H5" s="11"/>
      <c r="I5" s="20"/>
      <c r="K5" s="80" t="s">
        <v>119</v>
      </c>
      <c r="L5" s="90"/>
      <c r="M5" s="90"/>
      <c r="N5" s="91"/>
      <c r="O5" s="58"/>
      <c r="P5" s="73"/>
      <c r="Q5" s="76">
        <v>0</v>
      </c>
      <c r="R5" s="70" t="s">
        <v>108</v>
      </c>
      <c r="S5" s="67">
        <f t="shared" ref="S5:S25" si="0">IF(R5="YES", (Q5/5), "£0.00")</f>
        <v>0</v>
      </c>
      <c r="T5" s="58"/>
      <c r="U5" s="58"/>
      <c r="V5" s="61" t="s">
        <v>109</v>
      </c>
      <c r="W5" s="100"/>
      <c r="X5" s="101"/>
      <c r="Y5" s="102"/>
      <c r="Z5" s="14"/>
      <c r="AA5" s="11"/>
      <c r="AB5" s="11"/>
      <c r="AC5" s="11"/>
      <c r="AE5" s="11"/>
      <c r="AF5" s="11"/>
      <c r="AG5" s="11"/>
      <c r="AH5" s="11"/>
      <c r="AI5" s="11"/>
      <c r="AJ5" s="14"/>
      <c r="AK5" s="11"/>
      <c r="AL5" s="11"/>
      <c r="AM5" s="11"/>
      <c r="AN5" s="11"/>
    </row>
    <row r="6" spans="1:40" ht="18.75" thickBot="1" x14ac:dyDescent="0.3">
      <c r="A6" s="15" t="s">
        <v>2</v>
      </c>
      <c r="B6" s="2">
        <v>30</v>
      </c>
      <c r="C6" s="14" t="s">
        <v>73</v>
      </c>
      <c r="D6" s="16"/>
      <c r="E6" s="14"/>
      <c r="F6" s="15" t="s">
        <v>9</v>
      </c>
      <c r="G6" s="14">
        <v>198</v>
      </c>
      <c r="H6" s="2">
        <v>79</v>
      </c>
      <c r="I6" s="17">
        <f>G6*H6</f>
        <v>15642</v>
      </c>
      <c r="K6" s="81" t="s">
        <v>120</v>
      </c>
      <c r="L6" s="94"/>
      <c r="M6" s="94"/>
      <c r="N6" s="95"/>
      <c r="O6" s="62"/>
      <c r="P6" s="73"/>
      <c r="Q6" s="76">
        <v>0</v>
      </c>
      <c r="R6" s="70" t="s">
        <v>108</v>
      </c>
      <c r="S6" s="67">
        <f t="shared" si="0"/>
        <v>0</v>
      </c>
      <c r="T6" s="58"/>
      <c r="U6" s="58"/>
      <c r="V6" s="61"/>
      <c r="W6" s="100"/>
      <c r="X6" s="101"/>
      <c r="Y6" s="102"/>
      <c r="Z6" s="11"/>
      <c r="AA6" s="14"/>
      <c r="AB6" s="18"/>
      <c r="AC6" s="18"/>
      <c r="AE6" s="11"/>
      <c r="AF6" s="14"/>
      <c r="AG6" s="14"/>
      <c r="AH6" s="19"/>
      <c r="AI6" s="14"/>
      <c r="AJ6" s="11"/>
      <c r="AK6" s="14"/>
      <c r="AL6" s="18"/>
      <c r="AM6" s="18"/>
      <c r="AN6" s="11"/>
    </row>
    <row r="7" spans="1:40" ht="18.75" thickBot="1" x14ac:dyDescent="0.3">
      <c r="A7" s="11"/>
      <c r="B7" s="2"/>
      <c r="C7" s="14"/>
      <c r="D7" s="16"/>
      <c r="E7" s="14"/>
      <c r="F7" s="15"/>
      <c r="G7" s="14"/>
      <c r="H7" s="2"/>
      <c r="I7" s="17"/>
      <c r="K7" s="82"/>
      <c r="L7" s="45"/>
      <c r="M7" s="45"/>
      <c r="N7" s="45"/>
      <c r="O7" s="62"/>
      <c r="P7" s="73"/>
      <c r="Q7" s="76">
        <v>0</v>
      </c>
      <c r="R7" s="70" t="s">
        <v>108</v>
      </c>
      <c r="S7" s="67">
        <f t="shared" si="0"/>
        <v>0</v>
      </c>
      <c r="T7" s="58"/>
      <c r="U7" s="58"/>
      <c r="V7" s="58"/>
      <c r="W7" s="100"/>
      <c r="X7" s="101"/>
      <c r="Y7" s="102"/>
      <c r="Z7" s="11"/>
      <c r="AA7" s="14"/>
      <c r="AB7" s="18"/>
      <c r="AC7" s="18"/>
      <c r="AE7" s="11"/>
      <c r="AF7" s="14"/>
      <c r="AG7" s="14"/>
      <c r="AH7" s="19"/>
      <c r="AI7" s="14"/>
      <c r="AJ7" s="11"/>
      <c r="AK7" s="14"/>
      <c r="AL7" s="18"/>
      <c r="AM7" s="18"/>
      <c r="AN7" s="11"/>
    </row>
    <row r="8" spans="1:40" ht="18" x14ac:dyDescent="0.25">
      <c r="A8" s="11"/>
      <c r="B8" s="2"/>
      <c r="C8" s="14"/>
      <c r="D8" s="16"/>
      <c r="E8" s="14"/>
      <c r="F8" s="15"/>
      <c r="G8" s="14"/>
      <c r="H8" s="2"/>
      <c r="I8" s="17"/>
      <c r="K8" s="80" t="s">
        <v>117</v>
      </c>
      <c r="L8" s="90"/>
      <c r="M8" s="90"/>
      <c r="N8" s="91"/>
      <c r="O8" s="62"/>
      <c r="P8" s="73"/>
      <c r="Q8" s="76">
        <v>0</v>
      </c>
      <c r="R8" s="70" t="s">
        <v>108</v>
      </c>
      <c r="S8" s="67">
        <f t="shared" si="0"/>
        <v>0</v>
      </c>
      <c r="T8" s="58"/>
      <c r="U8" s="58"/>
      <c r="V8" s="58"/>
      <c r="W8" s="100"/>
      <c r="X8" s="101"/>
      <c r="Y8" s="102"/>
      <c r="Z8" s="11"/>
      <c r="AA8" s="14"/>
      <c r="AF8" s="14"/>
      <c r="AG8" s="14"/>
      <c r="AH8" s="19"/>
      <c r="AI8" s="14"/>
      <c r="AJ8" s="11"/>
      <c r="AK8" s="14"/>
      <c r="AL8" s="18"/>
      <c r="AM8" s="18"/>
      <c r="AN8" s="11"/>
    </row>
    <row r="9" spans="1:40" ht="18.75" thickBot="1" x14ac:dyDescent="0.3">
      <c r="A9" s="11"/>
      <c r="B9" s="2"/>
      <c r="C9" s="14"/>
      <c r="D9" s="16"/>
      <c r="E9" s="14"/>
      <c r="F9" s="15"/>
      <c r="G9" s="14"/>
      <c r="H9" s="2"/>
      <c r="I9" s="17"/>
      <c r="K9" s="81" t="s">
        <v>118</v>
      </c>
      <c r="L9" s="94"/>
      <c r="M9" s="94"/>
      <c r="N9" s="95"/>
      <c r="O9" s="62"/>
      <c r="P9" s="73"/>
      <c r="Q9" s="76">
        <v>0</v>
      </c>
      <c r="R9" s="70" t="s">
        <v>108</v>
      </c>
      <c r="S9" s="67">
        <f t="shared" si="0"/>
        <v>0</v>
      </c>
      <c r="T9" s="58"/>
      <c r="U9" s="58"/>
      <c r="V9" s="62"/>
      <c r="W9" s="100"/>
      <c r="X9" s="101"/>
      <c r="Y9" s="102"/>
      <c r="Z9" s="11"/>
      <c r="AA9" s="14"/>
      <c r="AF9" s="14"/>
      <c r="AG9" s="14"/>
      <c r="AH9" s="19"/>
      <c r="AI9" s="14"/>
      <c r="AJ9" s="11"/>
      <c r="AK9" s="14"/>
      <c r="AL9" s="18"/>
      <c r="AM9" s="18"/>
      <c r="AN9" s="11"/>
    </row>
    <row r="10" spans="1:40" ht="18.75" thickBot="1" x14ac:dyDescent="0.3">
      <c r="A10" s="11"/>
      <c r="B10" s="2"/>
      <c r="C10" s="14"/>
      <c r="D10" s="16"/>
      <c r="E10" s="14"/>
      <c r="F10" s="15"/>
      <c r="G10" s="14"/>
      <c r="H10" s="2"/>
      <c r="I10" s="17"/>
      <c r="K10" s="82"/>
      <c r="L10" s="45"/>
      <c r="M10" s="45"/>
      <c r="N10" s="45"/>
      <c r="O10" s="62"/>
      <c r="P10" s="73"/>
      <c r="Q10" s="76">
        <v>0</v>
      </c>
      <c r="R10" s="70" t="s">
        <v>108</v>
      </c>
      <c r="S10" s="67">
        <f t="shared" si="0"/>
        <v>0</v>
      </c>
      <c r="T10" s="58"/>
      <c r="U10" s="58"/>
      <c r="V10" s="62"/>
      <c r="W10" s="100"/>
      <c r="X10" s="101"/>
      <c r="Y10" s="102"/>
      <c r="Z10" s="11"/>
      <c r="AA10" s="14"/>
      <c r="AF10" s="14"/>
      <c r="AG10" s="14"/>
      <c r="AH10" s="19"/>
      <c r="AI10" s="14"/>
      <c r="AJ10" s="11"/>
      <c r="AK10" s="14"/>
      <c r="AL10" s="18"/>
      <c r="AM10" s="18"/>
      <c r="AN10" s="11"/>
    </row>
    <row r="11" spans="1:40" ht="18" x14ac:dyDescent="0.25">
      <c r="A11" s="11"/>
      <c r="B11" s="2"/>
      <c r="C11" s="14"/>
      <c r="D11" s="16"/>
      <c r="E11" s="14"/>
      <c r="F11" s="15"/>
      <c r="G11" s="14"/>
      <c r="H11" s="2"/>
      <c r="I11" s="17"/>
      <c r="K11" s="80" t="s">
        <v>105</v>
      </c>
      <c r="L11" s="90"/>
      <c r="M11" s="90"/>
      <c r="N11" s="91"/>
      <c r="O11" s="62"/>
      <c r="P11" s="73"/>
      <c r="Q11" s="76">
        <v>0</v>
      </c>
      <c r="R11" s="70" t="s">
        <v>108</v>
      </c>
      <c r="S11" s="67">
        <f t="shared" si="0"/>
        <v>0</v>
      </c>
      <c r="T11" s="58"/>
      <c r="U11" s="58"/>
      <c r="V11" s="62"/>
      <c r="W11" s="100"/>
      <c r="X11" s="101"/>
      <c r="Y11" s="102"/>
      <c r="Z11" s="11"/>
      <c r="AA11" s="14"/>
      <c r="AF11" s="14"/>
      <c r="AG11" s="14"/>
      <c r="AH11" s="19"/>
      <c r="AI11" s="14"/>
      <c r="AJ11" s="11"/>
      <c r="AK11" s="14"/>
      <c r="AL11" s="18"/>
      <c r="AM11" s="18"/>
      <c r="AN11" s="11"/>
    </row>
    <row r="12" spans="1:40" ht="18.75" thickBot="1" x14ac:dyDescent="0.3">
      <c r="A12" s="11"/>
      <c r="B12" s="2"/>
      <c r="C12" s="14"/>
      <c r="D12" s="16"/>
      <c r="E12" s="14"/>
      <c r="F12" s="15"/>
      <c r="G12" s="14"/>
      <c r="H12" s="2"/>
      <c r="I12" s="17"/>
      <c r="K12" s="81" t="s">
        <v>106</v>
      </c>
      <c r="L12" s="94"/>
      <c r="M12" s="94"/>
      <c r="N12" s="95"/>
      <c r="O12" s="62"/>
      <c r="P12" s="73"/>
      <c r="Q12" s="76">
        <v>0</v>
      </c>
      <c r="R12" s="70" t="s">
        <v>108</v>
      </c>
      <c r="S12" s="67">
        <f t="shared" si="0"/>
        <v>0</v>
      </c>
      <c r="T12" s="58"/>
      <c r="U12" s="58"/>
      <c r="V12" s="61"/>
      <c r="W12" s="100"/>
      <c r="X12" s="101"/>
      <c r="Y12" s="102"/>
      <c r="Z12" s="11"/>
      <c r="AA12" s="14"/>
      <c r="AF12" s="14"/>
      <c r="AG12" s="14"/>
      <c r="AH12" s="19"/>
      <c r="AI12" s="14"/>
      <c r="AJ12" s="11"/>
      <c r="AK12" s="14"/>
      <c r="AL12" s="18"/>
      <c r="AM12" s="18"/>
      <c r="AN12" s="11"/>
    </row>
    <row r="13" spans="1:40" ht="18.75" thickBot="1" x14ac:dyDescent="0.3">
      <c r="A13" s="11"/>
      <c r="B13" s="2"/>
      <c r="C13" s="14"/>
      <c r="D13" s="16"/>
      <c r="E13" s="14"/>
      <c r="F13" s="15"/>
      <c r="G13" s="14"/>
      <c r="H13" s="2"/>
      <c r="I13" s="17"/>
      <c r="K13" s="45"/>
      <c r="L13" s="45"/>
      <c r="M13" s="45"/>
      <c r="N13" s="45"/>
      <c r="O13" s="62"/>
      <c r="P13" s="73"/>
      <c r="Q13" s="76">
        <v>0</v>
      </c>
      <c r="R13" s="70" t="s">
        <v>108</v>
      </c>
      <c r="S13" s="67">
        <f t="shared" si="0"/>
        <v>0</v>
      </c>
      <c r="T13" s="58"/>
      <c r="U13" s="58"/>
      <c r="V13" s="61"/>
      <c r="W13" s="100"/>
      <c r="X13" s="101"/>
      <c r="Y13" s="102"/>
      <c r="Z13" s="11"/>
      <c r="AA13" s="14"/>
      <c r="AF13" s="14"/>
      <c r="AG13" s="14"/>
      <c r="AH13" s="19"/>
      <c r="AI13" s="14"/>
      <c r="AJ13" s="11"/>
      <c r="AK13" s="14"/>
      <c r="AL13" s="18"/>
      <c r="AM13" s="18"/>
      <c r="AN13" s="11"/>
    </row>
    <row r="14" spans="1:40" ht="18" x14ac:dyDescent="0.25">
      <c r="A14" s="6" t="s">
        <v>83</v>
      </c>
      <c r="B14" s="2">
        <v>10128</v>
      </c>
      <c r="C14" s="14" t="s">
        <v>74</v>
      </c>
      <c r="D14" s="20"/>
      <c r="E14" s="11"/>
      <c r="F14" s="15"/>
      <c r="G14" s="11"/>
      <c r="H14" s="2"/>
      <c r="I14" s="17"/>
      <c r="K14" s="109" t="s">
        <v>7</v>
      </c>
      <c r="L14" s="110"/>
      <c r="M14" s="110"/>
      <c r="N14" s="111"/>
      <c r="O14" s="58"/>
      <c r="P14" s="73"/>
      <c r="Q14" s="76">
        <v>0</v>
      </c>
      <c r="R14" s="70" t="s">
        <v>108</v>
      </c>
      <c r="S14" s="67">
        <f t="shared" si="0"/>
        <v>0</v>
      </c>
      <c r="T14" s="58"/>
      <c r="U14" s="58"/>
      <c r="V14" s="61"/>
      <c r="W14" s="100"/>
      <c r="X14" s="101"/>
      <c r="Y14" s="102"/>
      <c r="Z14" s="11"/>
      <c r="AA14" s="11"/>
      <c r="AB14" s="11"/>
      <c r="AC14" s="18"/>
      <c r="AD14" s="18"/>
      <c r="AE14" s="11"/>
    </row>
    <row r="15" spans="1:40" ht="18.75" thickBot="1" x14ac:dyDescent="0.3">
      <c r="B15" s="2"/>
      <c r="C15" s="14"/>
      <c r="D15" s="20"/>
      <c r="E15" s="11"/>
      <c r="F15" s="15"/>
      <c r="G15" s="11"/>
      <c r="H15" s="2"/>
      <c r="I15" s="17"/>
      <c r="K15" s="112"/>
      <c r="L15" s="113"/>
      <c r="M15" s="113"/>
      <c r="N15" s="114"/>
      <c r="O15" s="58"/>
      <c r="P15" s="73"/>
      <c r="Q15" s="76">
        <v>0</v>
      </c>
      <c r="R15" s="70" t="s">
        <v>108</v>
      </c>
      <c r="S15" s="67">
        <f t="shared" si="0"/>
        <v>0</v>
      </c>
      <c r="T15" s="58"/>
      <c r="U15" s="58"/>
      <c r="V15" s="61"/>
      <c r="W15" s="100"/>
      <c r="X15" s="101"/>
      <c r="Y15" s="102"/>
      <c r="Z15" s="11"/>
      <c r="AA15" s="11"/>
      <c r="AB15" s="11"/>
      <c r="AC15" s="18"/>
      <c r="AD15" s="18"/>
      <c r="AE15" s="11"/>
    </row>
    <row r="16" spans="1:40" ht="18.75" thickBot="1" x14ac:dyDescent="0.3">
      <c r="B16" s="2"/>
      <c r="C16" s="14"/>
      <c r="D16" s="20"/>
      <c r="E16" s="11"/>
      <c r="F16" s="15"/>
      <c r="G16" s="11"/>
      <c r="H16" s="2"/>
      <c r="I16" s="17"/>
      <c r="K16" s="128"/>
      <c r="L16" s="129" t="s">
        <v>122</v>
      </c>
      <c r="M16" s="130" t="s">
        <v>114</v>
      </c>
      <c r="N16" s="131" t="s">
        <v>115</v>
      </c>
      <c r="O16" s="58"/>
      <c r="P16" s="73"/>
      <c r="Q16" s="76">
        <v>0</v>
      </c>
      <c r="R16" s="70" t="s">
        <v>108</v>
      </c>
      <c r="S16" s="67">
        <f t="shared" si="0"/>
        <v>0</v>
      </c>
      <c r="T16" s="58"/>
      <c r="U16" s="58"/>
      <c r="V16" s="61"/>
      <c r="W16" s="100"/>
      <c r="X16" s="101"/>
      <c r="Y16" s="102"/>
      <c r="Z16" s="11"/>
      <c r="AA16" s="11"/>
      <c r="AB16" s="11"/>
      <c r="AC16" s="18"/>
      <c r="AD16" s="18"/>
      <c r="AE16" s="11"/>
    </row>
    <row r="17" spans="1:31" ht="18" x14ac:dyDescent="0.25">
      <c r="B17" s="2"/>
      <c r="C17" s="14"/>
      <c r="D17" s="20"/>
      <c r="E17" s="11"/>
      <c r="F17" s="15"/>
      <c r="G17" s="11"/>
      <c r="H17" s="2"/>
      <c r="I17" s="17"/>
      <c r="K17" s="128" t="s">
        <v>126</v>
      </c>
      <c r="L17" s="150">
        <v>0</v>
      </c>
      <c r="M17" s="151">
        <v>0</v>
      </c>
      <c r="N17" s="135">
        <f>L17*M17</f>
        <v>0</v>
      </c>
      <c r="O17" s="58"/>
      <c r="P17" s="73"/>
      <c r="Q17" s="76">
        <v>0</v>
      </c>
      <c r="R17" s="70" t="s">
        <v>108</v>
      </c>
      <c r="S17" s="67">
        <f t="shared" si="0"/>
        <v>0</v>
      </c>
      <c r="T17" s="58"/>
      <c r="U17" s="58"/>
      <c r="V17" s="61"/>
      <c r="W17" s="100"/>
      <c r="X17" s="101"/>
      <c r="Y17" s="102"/>
      <c r="Z17" s="11"/>
      <c r="AA17" s="11"/>
      <c r="AB17" s="11"/>
      <c r="AC17" s="18"/>
      <c r="AD17" s="18"/>
      <c r="AE17" s="11"/>
    </row>
    <row r="18" spans="1:31" ht="18.75" thickBot="1" x14ac:dyDescent="0.3">
      <c r="A18" s="15"/>
      <c r="B18" s="2"/>
      <c r="C18" s="14"/>
      <c r="D18" s="23"/>
      <c r="E18" s="14"/>
      <c r="F18" s="21" t="s">
        <v>46</v>
      </c>
      <c r="G18" s="11">
        <v>15</v>
      </c>
      <c r="H18" s="2" t="e">
        <f>#REF!/1.2</f>
        <v>#REF!</v>
      </c>
      <c r="I18" s="17" t="e">
        <f>H18*G18</f>
        <v>#REF!</v>
      </c>
      <c r="K18" s="143" t="s">
        <v>125</v>
      </c>
      <c r="L18" s="132">
        <v>0</v>
      </c>
      <c r="M18" s="50">
        <v>0</v>
      </c>
      <c r="N18" s="48">
        <f>M18*L18</f>
        <v>0</v>
      </c>
      <c r="O18" s="62"/>
      <c r="P18" s="73"/>
      <c r="Q18" s="76">
        <v>0</v>
      </c>
      <c r="R18" s="70" t="s">
        <v>108</v>
      </c>
      <c r="S18" s="67">
        <f t="shared" si="0"/>
        <v>0</v>
      </c>
      <c r="T18" s="58"/>
      <c r="U18" s="58"/>
      <c r="V18" s="61"/>
      <c r="W18" s="100"/>
      <c r="X18" s="101"/>
      <c r="Y18" s="102"/>
      <c r="Z18" s="11"/>
      <c r="AA18" s="11"/>
      <c r="AB18" s="11"/>
      <c r="AC18" s="11"/>
      <c r="AD18" s="11"/>
      <c r="AE18" s="11"/>
    </row>
    <row r="19" spans="1:31" ht="18.75" thickBot="1" x14ac:dyDescent="0.3">
      <c r="A19" s="15"/>
      <c r="B19" s="2"/>
      <c r="C19" s="14"/>
      <c r="D19" s="23"/>
      <c r="E19" s="14"/>
      <c r="F19" s="21"/>
      <c r="G19" s="11"/>
      <c r="H19" s="2"/>
      <c r="I19" s="17"/>
      <c r="K19" s="49"/>
      <c r="L19" s="145"/>
      <c r="M19" s="78"/>
      <c r="N19" s="53"/>
      <c r="O19" s="62"/>
      <c r="P19" s="73"/>
      <c r="Q19" s="76">
        <v>0</v>
      </c>
      <c r="R19" s="70" t="s">
        <v>108</v>
      </c>
      <c r="S19" s="67">
        <f t="shared" si="0"/>
        <v>0</v>
      </c>
      <c r="T19" s="58"/>
      <c r="U19" s="58"/>
      <c r="V19" s="61"/>
      <c r="W19" s="100"/>
      <c r="X19" s="101"/>
      <c r="Y19" s="102"/>
      <c r="Z19" s="11"/>
      <c r="AA19" s="11"/>
      <c r="AB19" s="11"/>
      <c r="AC19" s="11"/>
      <c r="AD19" s="11"/>
      <c r="AE19" s="11"/>
    </row>
    <row r="20" spans="1:31" ht="18" x14ac:dyDescent="0.25">
      <c r="A20" s="15"/>
      <c r="B20" s="2"/>
      <c r="C20" s="11"/>
      <c r="D20" s="23"/>
      <c r="E20" s="14"/>
      <c r="F20" s="15"/>
      <c r="G20" s="11"/>
      <c r="H20" s="11"/>
      <c r="I20" s="20"/>
      <c r="K20" s="143" t="s">
        <v>103</v>
      </c>
      <c r="L20" s="139">
        <v>0</v>
      </c>
      <c r="M20" s="139"/>
      <c r="N20" s="142"/>
      <c r="O20" s="62"/>
      <c r="P20" s="73"/>
      <c r="Q20" s="76">
        <v>0</v>
      </c>
      <c r="R20" s="70" t="s">
        <v>108</v>
      </c>
      <c r="S20" s="67">
        <f t="shared" si="0"/>
        <v>0</v>
      </c>
      <c r="T20" s="58"/>
      <c r="U20" s="58"/>
      <c r="V20" s="61"/>
      <c r="W20" s="100"/>
      <c r="X20" s="101"/>
      <c r="Y20" s="102"/>
    </row>
    <row r="21" spans="1:31" ht="18" x14ac:dyDescent="0.25">
      <c r="A21" s="15"/>
      <c r="B21" s="2"/>
      <c r="C21" s="11"/>
      <c r="D21" s="23"/>
      <c r="E21" s="14"/>
      <c r="F21" s="15"/>
      <c r="G21" s="11"/>
      <c r="H21" s="11"/>
      <c r="I21" s="20"/>
      <c r="K21" s="143" t="s">
        <v>132</v>
      </c>
      <c r="L21" s="139">
        <v>0</v>
      </c>
      <c r="M21" s="139"/>
      <c r="N21" s="142"/>
      <c r="O21" s="62"/>
      <c r="P21" s="73"/>
      <c r="Q21" s="76">
        <v>0</v>
      </c>
      <c r="R21" s="70" t="s">
        <v>108</v>
      </c>
      <c r="S21" s="67">
        <f t="shared" si="0"/>
        <v>0</v>
      </c>
      <c r="T21" s="58"/>
      <c r="U21" s="58"/>
      <c r="V21" s="61"/>
      <c r="W21" s="100"/>
      <c r="X21" s="101"/>
      <c r="Y21" s="102"/>
    </row>
    <row r="22" spans="1:31" ht="18.75" thickBot="1" x14ac:dyDescent="0.3">
      <c r="A22" s="15"/>
      <c r="B22" s="2"/>
      <c r="C22" s="11"/>
      <c r="D22" s="20"/>
      <c r="E22" s="11"/>
      <c r="F22" s="11"/>
      <c r="G22" s="11"/>
      <c r="H22" s="11"/>
      <c r="I22" s="20"/>
      <c r="K22" s="144" t="s">
        <v>129</v>
      </c>
      <c r="L22" s="140">
        <v>0</v>
      </c>
      <c r="M22" s="140"/>
      <c r="N22" s="141"/>
      <c r="O22" s="58"/>
      <c r="P22" s="73"/>
      <c r="Q22" s="76">
        <v>0</v>
      </c>
      <c r="R22" s="70" t="s">
        <v>108</v>
      </c>
      <c r="S22" s="67">
        <f t="shared" si="0"/>
        <v>0</v>
      </c>
      <c r="T22" s="58"/>
      <c r="U22" s="58"/>
      <c r="V22" s="61"/>
      <c r="W22" s="100"/>
      <c r="X22" s="101"/>
      <c r="Y22" s="102"/>
    </row>
    <row r="23" spans="1:31" ht="18.75" thickBot="1" x14ac:dyDescent="0.3">
      <c r="A23" s="15"/>
      <c r="B23" s="2"/>
      <c r="C23" s="11"/>
      <c r="D23" s="20"/>
      <c r="E23" s="11"/>
      <c r="F23" s="11"/>
      <c r="G23" s="11"/>
      <c r="H23" s="11"/>
      <c r="I23" s="20"/>
      <c r="K23" s="46"/>
      <c r="L23" s="51"/>
      <c r="M23" s="51"/>
      <c r="N23" s="52"/>
      <c r="O23" s="58"/>
      <c r="P23" s="73"/>
      <c r="Q23" s="76">
        <v>0</v>
      </c>
      <c r="R23" s="70" t="s">
        <v>108</v>
      </c>
      <c r="S23" s="67">
        <f t="shared" si="0"/>
        <v>0</v>
      </c>
      <c r="T23" s="58"/>
      <c r="U23" s="58"/>
      <c r="V23" s="61"/>
      <c r="W23" s="100"/>
      <c r="X23" s="101"/>
      <c r="Y23" s="102"/>
    </row>
    <row r="24" spans="1:31" ht="18" x14ac:dyDescent="0.25">
      <c r="A24" s="15"/>
      <c r="B24" s="2"/>
      <c r="C24" s="11"/>
      <c r="D24" s="20"/>
      <c r="E24" s="11"/>
      <c r="F24" s="11"/>
      <c r="G24" s="11"/>
      <c r="H24" s="11"/>
      <c r="I24" s="20"/>
      <c r="K24" s="128" t="s">
        <v>127</v>
      </c>
      <c r="L24" s="133">
        <f>L17</f>
        <v>0</v>
      </c>
      <c r="M24" s="134">
        <f>M17/1.2</f>
        <v>0</v>
      </c>
      <c r="N24" s="135">
        <f>L24*M24</f>
        <v>0</v>
      </c>
      <c r="O24" s="58"/>
      <c r="P24" s="122"/>
      <c r="Q24" s="123">
        <v>0</v>
      </c>
      <c r="R24" s="124" t="s">
        <v>108</v>
      </c>
      <c r="S24" s="67">
        <f t="shared" si="0"/>
        <v>0</v>
      </c>
      <c r="T24" s="58"/>
      <c r="U24" s="58"/>
      <c r="V24" s="61"/>
      <c r="W24" s="100"/>
      <c r="X24" s="101"/>
      <c r="Y24" s="102"/>
    </row>
    <row r="25" spans="1:31" ht="18.75" thickBot="1" x14ac:dyDescent="0.3">
      <c r="A25" s="15"/>
      <c r="B25" s="2"/>
      <c r="C25" s="11"/>
      <c r="D25" s="20"/>
      <c r="E25" s="11"/>
      <c r="F25" s="11"/>
      <c r="G25" s="11"/>
      <c r="H25" s="11"/>
      <c r="I25" s="20"/>
      <c r="K25" s="127" t="s">
        <v>128</v>
      </c>
      <c r="L25" s="136">
        <f>L18</f>
        <v>0</v>
      </c>
      <c r="M25" s="125">
        <f>M18/1.2</f>
        <v>0</v>
      </c>
      <c r="N25" s="79">
        <f>M25*L25</f>
        <v>0</v>
      </c>
      <c r="O25" s="58"/>
      <c r="P25" s="74"/>
      <c r="Q25" s="77">
        <v>0</v>
      </c>
      <c r="R25" s="71" t="s">
        <v>108</v>
      </c>
      <c r="S25" s="68">
        <f t="shared" si="0"/>
        <v>0</v>
      </c>
      <c r="T25" s="58"/>
      <c r="U25" s="58"/>
      <c r="V25" s="61"/>
      <c r="W25" s="100"/>
      <c r="X25" s="101"/>
      <c r="Y25" s="102"/>
    </row>
    <row r="26" spans="1:31" ht="18.75" thickBot="1" x14ac:dyDescent="0.3">
      <c r="A26" s="15"/>
      <c r="B26" s="2"/>
      <c r="C26" s="11"/>
      <c r="D26" s="20"/>
      <c r="E26" s="11"/>
      <c r="F26" s="11"/>
      <c r="G26" s="11"/>
      <c r="H26" s="11"/>
      <c r="I26" s="20"/>
      <c r="K26" s="49"/>
      <c r="L26" s="126"/>
      <c r="M26" s="146"/>
      <c r="N26" s="53"/>
      <c r="O26" s="58"/>
      <c r="P26" s="54"/>
      <c r="Q26" s="55"/>
      <c r="R26" s="56"/>
      <c r="S26" s="65"/>
      <c r="T26" s="58"/>
      <c r="U26" s="58"/>
      <c r="V26" s="61"/>
      <c r="W26" s="100"/>
      <c r="X26" s="101"/>
      <c r="Y26" s="102"/>
    </row>
    <row r="27" spans="1:31" ht="18.75" thickBot="1" x14ac:dyDescent="0.3">
      <c r="A27" s="15"/>
      <c r="B27" s="2"/>
      <c r="C27" s="11"/>
      <c r="D27" s="20"/>
      <c r="E27" s="11"/>
      <c r="F27" s="11"/>
      <c r="G27" s="11"/>
      <c r="H27" s="11"/>
      <c r="I27" s="20"/>
      <c r="K27" s="147" t="s">
        <v>123</v>
      </c>
      <c r="L27" s="92">
        <f>SUM(L18+L17)</f>
        <v>0</v>
      </c>
      <c r="M27" s="92"/>
      <c r="N27" s="93"/>
      <c r="O27" s="62"/>
      <c r="P27" s="83" t="s">
        <v>116</v>
      </c>
      <c r="Q27" s="57">
        <f>SUM(Q4:Q25)</f>
        <v>0</v>
      </c>
      <c r="R27" s="115" t="str">
        <f>IF(Q29&lt;0, "Your event will make a loss on these figures, you will need to reduce the costs", "Your event will break even or make a profit, but remember to underestimate attendance to allow some contigency")</f>
        <v>Your event will break even or make a profit, but remember to underestimate attendance to allow some contigency</v>
      </c>
      <c r="S27" s="116"/>
      <c r="T27" s="58"/>
      <c r="U27" s="58"/>
      <c r="V27" s="61"/>
      <c r="W27" s="100"/>
      <c r="X27" s="101"/>
      <c r="Y27" s="102"/>
    </row>
    <row r="28" spans="1:31" ht="18.75" thickBot="1" x14ac:dyDescent="0.3">
      <c r="A28" s="15"/>
      <c r="B28" s="2"/>
      <c r="C28" s="11"/>
      <c r="D28" s="20"/>
      <c r="E28" s="11"/>
      <c r="F28" s="11"/>
      <c r="G28" s="11"/>
      <c r="H28" s="11"/>
      <c r="I28" s="20"/>
      <c r="K28" s="148"/>
      <c r="L28" s="51"/>
      <c r="M28" s="47"/>
      <c r="N28" s="48"/>
      <c r="O28" s="62"/>
      <c r="P28" s="84" t="s">
        <v>7</v>
      </c>
      <c r="Q28" s="57">
        <f>L29</f>
        <v>0</v>
      </c>
      <c r="R28" s="115"/>
      <c r="S28" s="116"/>
      <c r="T28" s="58"/>
      <c r="U28" s="58"/>
      <c r="V28" s="61"/>
      <c r="W28" s="100"/>
      <c r="X28" s="101"/>
      <c r="Y28" s="102"/>
    </row>
    <row r="29" spans="1:31" ht="18.75" thickBot="1" x14ac:dyDescent="0.3">
      <c r="A29" s="15"/>
      <c r="B29" s="2"/>
      <c r="C29" s="11"/>
      <c r="D29" s="20"/>
      <c r="E29" s="11"/>
      <c r="F29" s="11"/>
      <c r="G29" s="11"/>
      <c r="H29" s="11"/>
      <c r="I29" s="20"/>
      <c r="K29" s="149" t="s">
        <v>131</v>
      </c>
      <c r="L29" s="137">
        <f>SUM(L20:N20,N25:N25,N24, L21)</f>
        <v>0</v>
      </c>
      <c r="M29" s="137"/>
      <c r="N29" s="138"/>
      <c r="O29" s="62"/>
      <c r="P29" s="85" t="s">
        <v>111</v>
      </c>
      <c r="Q29" s="57">
        <f>Q28-Q27</f>
        <v>0</v>
      </c>
      <c r="R29" s="117"/>
      <c r="S29" s="118"/>
      <c r="T29" s="58"/>
      <c r="U29" s="63"/>
      <c r="V29" s="64"/>
      <c r="W29" s="103"/>
      <c r="X29" s="104"/>
      <c r="Y29" s="105"/>
    </row>
    <row r="30" spans="1:31" ht="15" customHeight="1" x14ac:dyDescent="0.2">
      <c r="A30" s="15"/>
      <c r="B30" s="2"/>
      <c r="C30" s="11"/>
      <c r="D30" s="20"/>
      <c r="E30" s="11"/>
      <c r="F30" s="11"/>
      <c r="G30" s="11"/>
      <c r="H30" s="11"/>
      <c r="I30" s="20"/>
      <c r="U30" s="11"/>
      <c r="V30" s="2"/>
      <c r="W30" s="11"/>
      <c r="X30" s="11"/>
      <c r="Y30" s="11"/>
    </row>
    <row r="31" spans="1:31" ht="15" customHeight="1" x14ac:dyDescent="0.2">
      <c r="A31" s="15"/>
      <c r="B31" s="2"/>
      <c r="C31" s="11"/>
      <c r="D31" s="20"/>
      <c r="E31" s="11"/>
      <c r="F31" s="11"/>
      <c r="G31" s="11"/>
      <c r="H31" s="11"/>
      <c r="I31" s="20"/>
      <c r="U31" s="11"/>
      <c r="V31" s="2"/>
      <c r="W31" s="11"/>
      <c r="X31" s="11"/>
      <c r="Y31" s="11"/>
    </row>
    <row r="32" spans="1:31" ht="15" customHeight="1" x14ac:dyDescent="0.2">
      <c r="A32" s="15"/>
      <c r="B32" s="2"/>
      <c r="C32" s="11"/>
      <c r="D32" s="20"/>
      <c r="E32" s="11"/>
      <c r="F32" s="11"/>
      <c r="G32" s="11"/>
      <c r="H32" s="11"/>
      <c r="I32" s="20"/>
      <c r="L32" s="44"/>
      <c r="M32" s="44"/>
      <c r="U32" s="11"/>
      <c r="V32" s="2"/>
      <c r="W32" s="11"/>
      <c r="X32" s="11"/>
      <c r="Y32" s="11"/>
    </row>
    <row r="33" spans="1:29" ht="15" customHeight="1" x14ac:dyDescent="0.2">
      <c r="A33" s="15"/>
      <c r="B33" s="2"/>
      <c r="C33" s="11"/>
      <c r="D33" s="20"/>
      <c r="E33" s="11"/>
      <c r="F33" s="11"/>
      <c r="G33" s="11"/>
      <c r="H33" s="11"/>
      <c r="I33" s="20"/>
      <c r="U33" s="11"/>
      <c r="V33" s="2"/>
      <c r="W33" s="11"/>
      <c r="X33" s="11"/>
      <c r="Y33" s="11"/>
    </row>
    <row r="34" spans="1:29" ht="15" customHeight="1" x14ac:dyDescent="0.2">
      <c r="A34" s="15"/>
      <c r="B34" s="2"/>
      <c r="C34" s="11"/>
      <c r="D34" s="20"/>
      <c r="E34" s="11"/>
      <c r="F34" s="11"/>
      <c r="G34" s="11"/>
      <c r="H34" s="11"/>
      <c r="I34" s="20"/>
      <c r="U34" s="11"/>
      <c r="V34" s="2"/>
      <c r="W34" s="11"/>
      <c r="X34" s="11"/>
      <c r="Y34" s="11"/>
    </row>
    <row r="35" spans="1:29" ht="15.75" customHeight="1" x14ac:dyDescent="0.2">
      <c r="A35" s="15"/>
      <c r="B35" s="2"/>
      <c r="C35" s="11"/>
      <c r="D35" s="20"/>
      <c r="E35" s="11"/>
      <c r="F35" s="11"/>
      <c r="G35" s="11"/>
      <c r="H35" s="11"/>
      <c r="I35" s="20"/>
      <c r="U35" s="11"/>
      <c r="V35" s="2"/>
      <c r="W35" s="11"/>
      <c r="X35" s="11"/>
      <c r="Y35" s="11"/>
      <c r="Z35" s="11"/>
      <c r="AA35" s="11"/>
    </row>
    <row r="36" spans="1:29" x14ac:dyDescent="0.2">
      <c r="A36" s="15" t="s">
        <v>23</v>
      </c>
      <c r="B36" s="2">
        <f>SUM(B6:B35)</f>
        <v>10158</v>
      </c>
      <c r="C36" s="14"/>
      <c r="D36" s="23"/>
      <c r="E36" s="14"/>
      <c r="F36" s="14"/>
      <c r="G36" s="11"/>
      <c r="H36" s="11"/>
      <c r="I36" s="20"/>
      <c r="U36" s="11"/>
      <c r="V36" s="2"/>
      <c r="W36" s="14"/>
      <c r="X36" s="14"/>
      <c r="Y36" s="14"/>
      <c r="Z36" s="14"/>
      <c r="AA36" s="11"/>
      <c r="AB36" s="11"/>
      <c r="AC36" s="11"/>
    </row>
    <row r="37" spans="1:29" x14ac:dyDescent="0.2">
      <c r="A37" s="15" t="s">
        <v>17</v>
      </c>
      <c r="B37" s="2" t="e">
        <f>#REF!+#REF!</f>
        <v>#REF!</v>
      </c>
      <c r="C37" s="14"/>
      <c r="D37" s="23"/>
      <c r="E37" s="14"/>
      <c r="F37" s="14"/>
      <c r="G37" s="11"/>
      <c r="H37" s="11"/>
      <c r="I37" s="20"/>
      <c r="U37" s="11"/>
      <c r="V37" s="2"/>
      <c r="W37" s="14"/>
      <c r="X37" s="14"/>
      <c r="Y37" s="14"/>
      <c r="Z37" s="14"/>
      <c r="AA37" s="11"/>
      <c r="AB37" s="11"/>
      <c r="AC37" s="11"/>
    </row>
    <row r="38" spans="1:29" ht="54.75" customHeight="1" x14ac:dyDescent="0.2">
      <c r="A38" s="15" t="s">
        <v>8</v>
      </c>
      <c r="B38" s="2" t="e">
        <f>B37-B36</f>
        <v>#REF!</v>
      </c>
      <c r="C38" s="14"/>
      <c r="D38" s="23"/>
      <c r="E38" s="14"/>
      <c r="F38" s="14"/>
      <c r="G38" s="11"/>
      <c r="H38" s="11"/>
      <c r="I38" s="20"/>
      <c r="U38" s="11"/>
      <c r="V38" s="43"/>
      <c r="W38" s="14"/>
      <c r="X38" s="14"/>
      <c r="Y38" s="14"/>
      <c r="Z38" s="14"/>
      <c r="AA38" s="11"/>
      <c r="AB38" s="11"/>
      <c r="AC38" s="11"/>
    </row>
    <row r="39" spans="1:29" x14ac:dyDescent="0.2"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1:29" x14ac:dyDescent="0.2"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29" x14ac:dyDescent="0.2">
      <c r="T41" s="11"/>
      <c r="U41" s="11"/>
      <c r="V41" s="11"/>
      <c r="W41" s="11"/>
      <c r="X41" s="11"/>
      <c r="Y41" s="11"/>
      <c r="Z41" s="11"/>
      <c r="AA41" s="11"/>
      <c r="AB41" s="11"/>
      <c r="AC41" s="11"/>
    </row>
  </sheetData>
  <sheetProtection algorithmName="SHA-512" hashValue="bD94ExRA0OryUWwkIRoML6CLjxPAm/GdRVCpczzQxWAlJqTXbCwcGNQAf15T766V/ymragAky7PavWByd4D9yQ==" saltValue="95QZmKNAYRpfQqzSt076YA==" spinCount="100000" sheet="1" objects="1" scenarios="1" insertRows="0"/>
  <mergeCells count="17">
    <mergeCell ref="K14:N15"/>
    <mergeCell ref="L20:N20"/>
    <mergeCell ref="L21:N21"/>
    <mergeCell ref="L22:N22"/>
    <mergeCell ref="L27:N27"/>
    <mergeCell ref="R27:S29"/>
    <mergeCell ref="L29:N29"/>
    <mergeCell ref="K2:N3"/>
    <mergeCell ref="P2:S2"/>
    <mergeCell ref="W2:Y2"/>
    <mergeCell ref="W3:Y29"/>
    <mergeCell ref="L5:N5"/>
    <mergeCell ref="L6:N6"/>
    <mergeCell ref="L8:N8"/>
    <mergeCell ref="L9:N9"/>
    <mergeCell ref="L11:N11"/>
    <mergeCell ref="L12:N12"/>
  </mergeCells>
  <conditionalFormatting sqref="Q29">
    <cfRule type="cellIs" dxfId="11" priority="3" operator="lessThan">
      <formula>0</formula>
    </cfRule>
    <cfRule type="cellIs" dxfId="10" priority="4" operator="greaterThan">
      <formula>0</formula>
    </cfRule>
  </conditionalFormatting>
  <conditionalFormatting sqref="R27">
    <cfRule type="containsText" dxfId="9" priority="1" operator="containsText" text="loss">
      <formula>NOT(ISERROR(SEARCH("loss",R27)))</formula>
    </cfRule>
    <cfRule type="containsText" dxfId="8" priority="2" operator="containsText" text="profit">
      <formula>NOT(ISERROR(SEARCH("profit",R27)))</formula>
    </cfRule>
  </conditionalFormatting>
  <dataValidations count="1">
    <dataValidation type="list" allowBlank="1" showInputMessage="1" showErrorMessage="1" sqref="R4:R26">
      <formula1>$U$3:$U$4</formula1>
    </dataValidation>
  </dataValidations>
  <pageMargins left="0.25" right="0.25" top="0.75" bottom="0.75" header="0.3" footer="0.3"/>
  <pageSetup paperSize="9" scale="9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41"/>
  <sheetViews>
    <sheetView topLeftCell="J1" zoomScale="70" zoomScaleNormal="70" workbookViewId="0">
      <selection activeCell="W30" sqref="W30"/>
    </sheetView>
  </sheetViews>
  <sheetFormatPr defaultRowHeight="12.75" x14ac:dyDescent="0.2"/>
  <cols>
    <col min="1" max="1" width="26.5703125" style="6" hidden="1" customWidth="1"/>
    <col min="2" max="2" width="12.42578125" style="4" hidden="1" customWidth="1"/>
    <col min="3" max="4" width="0" style="6" hidden="1" customWidth="1"/>
    <col min="5" max="5" width="6.140625" style="6" hidden="1" customWidth="1"/>
    <col min="6" max="6" width="18.5703125" style="6" hidden="1" customWidth="1"/>
    <col min="7" max="8" width="0" style="6" hidden="1" customWidth="1"/>
    <col min="9" max="9" width="10.7109375" style="6" hidden="1" customWidth="1"/>
    <col min="10" max="10" width="1.7109375" style="6" customWidth="1"/>
    <col min="11" max="11" width="40" style="6" customWidth="1"/>
    <col min="12" max="12" width="10.5703125" style="4" customWidth="1"/>
    <col min="13" max="13" width="16.28515625" style="4" customWidth="1"/>
    <col min="14" max="14" width="24.42578125" style="6" customWidth="1"/>
    <col min="15" max="15" width="2" style="6" customWidth="1"/>
    <col min="16" max="16" width="43.7109375" style="6" customWidth="1"/>
    <col min="17" max="17" width="42.5703125" style="6" customWidth="1"/>
    <col min="18" max="18" width="26.85546875" style="6" customWidth="1"/>
    <col min="19" max="19" width="25.85546875" style="6" customWidth="1"/>
    <col min="20" max="20" width="2.140625" style="6" customWidth="1"/>
    <col min="21" max="21" width="38.42578125" style="6" hidden="1" customWidth="1"/>
    <col min="22" max="22" width="20.42578125" style="6" hidden="1" customWidth="1"/>
    <col min="23" max="23" width="9.42578125" style="6" customWidth="1"/>
    <col min="24" max="24" width="11.5703125" style="6" customWidth="1"/>
    <col min="25" max="25" width="9.140625" style="6" customWidth="1"/>
    <col min="26" max="26" width="21.140625" style="6" customWidth="1"/>
    <col min="27" max="27" width="17.7109375" style="6" customWidth="1"/>
    <col min="28" max="28" width="9.140625" style="6" customWidth="1"/>
    <col min="29" max="29" width="12.28515625" style="6" customWidth="1"/>
    <col min="30" max="30" width="11.5703125" style="6" customWidth="1"/>
    <col min="31" max="16384" width="9.140625" style="6"/>
  </cols>
  <sheetData>
    <row r="1" spans="1:40" ht="13.5" thickBot="1" x14ac:dyDescent="0.25">
      <c r="K1" s="7"/>
      <c r="U1" s="11"/>
      <c r="V1" s="11"/>
      <c r="W1" s="11"/>
      <c r="X1" s="11"/>
      <c r="Y1" s="11"/>
      <c r="Z1" s="11"/>
      <c r="AA1" s="11"/>
      <c r="AB1" s="11"/>
      <c r="AC1" s="11"/>
    </row>
    <row r="2" spans="1:40" ht="18.75" thickBot="1" x14ac:dyDescent="0.3">
      <c r="A2" s="7" t="s">
        <v>61</v>
      </c>
      <c r="K2" s="96" t="s">
        <v>124</v>
      </c>
      <c r="L2" s="96"/>
      <c r="M2" s="96"/>
      <c r="N2" s="96"/>
      <c r="O2" s="58"/>
      <c r="P2" s="119" t="s">
        <v>107</v>
      </c>
      <c r="Q2" s="120"/>
      <c r="R2" s="120"/>
      <c r="S2" s="121"/>
      <c r="T2" s="58"/>
      <c r="U2" s="59"/>
      <c r="V2" s="60"/>
      <c r="W2" s="106" t="s">
        <v>113</v>
      </c>
      <c r="X2" s="107"/>
      <c r="Y2" s="108"/>
      <c r="Z2" s="11"/>
      <c r="AA2" s="11"/>
      <c r="AB2" s="11"/>
      <c r="AC2" s="11"/>
      <c r="AE2" s="12"/>
      <c r="AF2" s="11"/>
      <c r="AG2" s="11"/>
      <c r="AH2" s="11"/>
      <c r="AI2" s="11"/>
      <c r="AJ2" s="11"/>
      <c r="AK2" s="11"/>
      <c r="AL2" s="11"/>
      <c r="AM2" s="11"/>
      <c r="AN2" s="11"/>
    </row>
    <row r="3" spans="1:40" ht="18.75" thickBot="1" x14ac:dyDescent="0.3">
      <c r="A3" s="13"/>
      <c r="B3" s="1" t="s">
        <v>0</v>
      </c>
      <c r="C3" s="9" t="s">
        <v>25</v>
      </c>
      <c r="D3" s="10" t="s">
        <v>1</v>
      </c>
      <c r="E3" s="11"/>
      <c r="F3" s="13"/>
      <c r="G3" s="9" t="s">
        <v>3</v>
      </c>
      <c r="H3" s="9"/>
      <c r="I3" s="10"/>
      <c r="K3" s="96"/>
      <c r="L3" s="96"/>
      <c r="M3" s="96"/>
      <c r="N3" s="96"/>
      <c r="O3" s="58"/>
      <c r="P3" s="86" t="s">
        <v>110</v>
      </c>
      <c r="Q3" s="87" t="s">
        <v>130</v>
      </c>
      <c r="R3" s="88" t="s">
        <v>112</v>
      </c>
      <c r="S3" s="89" t="s">
        <v>104</v>
      </c>
      <c r="T3" s="58"/>
      <c r="U3" s="58" t="s">
        <v>108</v>
      </c>
      <c r="V3" s="61"/>
      <c r="W3" s="97" t="s">
        <v>134</v>
      </c>
      <c r="X3" s="98"/>
      <c r="Y3" s="99"/>
      <c r="Z3" s="14"/>
      <c r="AA3" s="11"/>
      <c r="AB3" s="11"/>
      <c r="AC3" s="11"/>
      <c r="AE3" s="11"/>
      <c r="AF3" s="11"/>
      <c r="AG3" s="11"/>
      <c r="AH3" s="11"/>
      <c r="AI3" s="11"/>
      <c r="AJ3" s="14"/>
      <c r="AK3" s="11"/>
      <c r="AL3" s="11"/>
      <c r="AM3" s="11"/>
      <c r="AN3" s="11"/>
    </row>
    <row r="4" spans="1:40" ht="18.75" thickBot="1" x14ac:dyDescent="0.3">
      <c r="A4" s="15"/>
      <c r="B4" s="2"/>
      <c r="C4" s="11"/>
      <c r="D4" s="20"/>
      <c r="E4" s="11"/>
      <c r="F4" s="15"/>
      <c r="G4" s="11"/>
      <c r="H4" s="11"/>
      <c r="I4" s="20"/>
      <c r="K4" s="45"/>
      <c r="L4" s="45"/>
      <c r="M4" s="45"/>
      <c r="N4" s="45"/>
      <c r="O4" s="58"/>
      <c r="P4" s="72"/>
      <c r="Q4" s="75">
        <v>0</v>
      </c>
      <c r="R4" s="69" t="s">
        <v>108</v>
      </c>
      <c r="S4" s="66">
        <f>IF(R4="YES", (Q4/5), "£0.00")</f>
        <v>0</v>
      </c>
      <c r="T4" s="58"/>
      <c r="U4" s="58" t="s">
        <v>109</v>
      </c>
      <c r="V4" s="61" t="s">
        <v>108</v>
      </c>
      <c r="W4" s="100"/>
      <c r="X4" s="101"/>
      <c r="Y4" s="102"/>
      <c r="Z4" s="14"/>
      <c r="AA4" s="11"/>
      <c r="AB4" s="11"/>
      <c r="AC4" s="11"/>
      <c r="AE4" s="11"/>
      <c r="AF4" s="11"/>
      <c r="AG4" s="11"/>
      <c r="AH4" s="11"/>
      <c r="AI4" s="11"/>
      <c r="AJ4" s="14"/>
      <c r="AK4" s="11"/>
      <c r="AL4" s="11"/>
      <c r="AM4" s="11"/>
      <c r="AN4" s="11"/>
    </row>
    <row r="5" spans="1:40" ht="18" x14ac:dyDescent="0.25">
      <c r="A5" s="15"/>
      <c r="B5" s="2"/>
      <c r="C5" s="11"/>
      <c r="D5" s="20"/>
      <c r="E5" s="11"/>
      <c r="F5" s="15"/>
      <c r="G5" s="11"/>
      <c r="H5" s="11"/>
      <c r="I5" s="20"/>
      <c r="K5" s="80" t="s">
        <v>119</v>
      </c>
      <c r="L5" s="90"/>
      <c r="M5" s="90"/>
      <c r="N5" s="91"/>
      <c r="O5" s="58"/>
      <c r="P5" s="73"/>
      <c r="Q5" s="76">
        <v>0</v>
      </c>
      <c r="R5" s="70" t="s">
        <v>108</v>
      </c>
      <c r="S5" s="67">
        <f t="shared" ref="S5:S25" si="0">IF(R5="YES", (Q5/5), "£0.00")</f>
        <v>0</v>
      </c>
      <c r="T5" s="58"/>
      <c r="U5" s="58"/>
      <c r="V5" s="61" t="s">
        <v>109</v>
      </c>
      <c r="W5" s="100"/>
      <c r="X5" s="101"/>
      <c r="Y5" s="102"/>
      <c r="Z5" s="14"/>
      <c r="AA5" s="11"/>
      <c r="AB5" s="11"/>
      <c r="AC5" s="11"/>
      <c r="AE5" s="11"/>
      <c r="AF5" s="11"/>
      <c r="AG5" s="11"/>
      <c r="AH5" s="11"/>
      <c r="AI5" s="11"/>
      <c r="AJ5" s="14"/>
      <c r="AK5" s="11"/>
      <c r="AL5" s="11"/>
      <c r="AM5" s="11"/>
      <c r="AN5" s="11"/>
    </row>
    <row r="6" spans="1:40" ht="18.75" thickBot="1" x14ac:dyDescent="0.3">
      <c r="A6" s="15" t="s">
        <v>2</v>
      </c>
      <c r="B6" s="2">
        <v>30</v>
      </c>
      <c r="C6" s="14" t="s">
        <v>73</v>
      </c>
      <c r="D6" s="16"/>
      <c r="E6" s="14"/>
      <c r="F6" s="15" t="s">
        <v>9</v>
      </c>
      <c r="G6" s="14">
        <v>198</v>
      </c>
      <c r="H6" s="2">
        <v>79</v>
      </c>
      <c r="I6" s="17">
        <f>G6*H6</f>
        <v>15642</v>
      </c>
      <c r="K6" s="81" t="s">
        <v>120</v>
      </c>
      <c r="L6" s="94"/>
      <c r="M6" s="94"/>
      <c r="N6" s="95"/>
      <c r="O6" s="62"/>
      <c r="P6" s="73"/>
      <c r="Q6" s="76">
        <v>0</v>
      </c>
      <c r="R6" s="70" t="s">
        <v>108</v>
      </c>
      <c r="S6" s="67">
        <f t="shared" si="0"/>
        <v>0</v>
      </c>
      <c r="T6" s="58"/>
      <c r="U6" s="58"/>
      <c r="V6" s="61"/>
      <c r="W6" s="100"/>
      <c r="X6" s="101"/>
      <c r="Y6" s="102"/>
      <c r="Z6" s="11"/>
      <c r="AA6" s="14"/>
      <c r="AB6" s="18"/>
      <c r="AC6" s="18"/>
      <c r="AE6" s="11"/>
      <c r="AF6" s="14"/>
      <c r="AG6" s="14"/>
      <c r="AH6" s="19"/>
      <c r="AI6" s="14"/>
      <c r="AJ6" s="11"/>
      <c r="AK6" s="14"/>
      <c r="AL6" s="18"/>
      <c r="AM6" s="18"/>
      <c r="AN6" s="11"/>
    </row>
    <row r="7" spans="1:40" ht="18.75" thickBot="1" x14ac:dyDescent="0.3">
      <c r="A7" s="11"/>
      <c r="B7" s="2"/>
      <c r="C7" s="14"/>
      <c r="D7" s="16"/>
      <c r="E7" s="14"/>
      <c r="F7" s="15"/>
      <c r="G7" s="14"/>
      <c r="H7" s="2"/>
      <c r="I7" s="17"/>
      <c r="K7" s="82"/>
      <c r="L7" s="45"/>
      <c r="M7" s="45"/>
      <c r="N7" s="45"/>
      <c r="O7" s="62"/>
      <c r="P7" s="73"/>
      <c r="Q7" s="76">
        <v>0</v>
      </c>
      <c r="R7" s="70" t="s">
        <v>108</v>
      </c>
      <c r="S7" s="67">
        <f t="shared" si="0"/>
        <v>0</v>
      </c>
      <c r="T7" s="58"/>
      <c r="U7" s="58"/>
      <c r="V7" s="58"/>
      <c r="W7" s="100"/>
      <c r="X7" s="101"/>
      <c r="Y7" s="102"/>
      <c r="Z7" s="11"/>
      <c r="AA7" s="14"/>
      <c r="AB7" s="18"/>
      <c r="AC7" s="18"/>
      <c r="AE7" s="11"/>
      <c r="AF7" s="14"/>
      <c r="AG7" s="14"/>
      <c r="AH7" s="19"/>
      <c r="AI7" s="14"/>
      <c r="AJ7" s="11"/>
      <c r="AK7" s="14"/>
      <c r="AL7" s="18"/>
      <c r="AM7" s="18"/>
      <c r="AN7" s="11"/>
    </row>
    <row r="8" spans="1:40" ht="18" x14ac:dyDescent="0.25">
      <c r="A8" s="11"/>
      <c r="B8" s="2"/>
      <c r="C8" s="14"/>
      <c r="D8" s="16"/>
      <c r="E8" s="14"/>
      <c r="F8" s="15"/>
      <c r="G8" s="14"/>
      <c r="H8" s="2"/>
      <c r="I8" s="17"/>
      <c r="K8" s="80" t="s">
        <v>117</v>
      </c>
      <c r="L8" s="90"/>
      <c r="M8" s="90"/>
      <c r="N8" s="91"/>
      <c r="O8" s="62"/>
      <c r="P8" s="73"/>
      <c r="Q8" s="76">
        <v>0</v>
      </c>
      <c r="R8" s="70" t="s">
        <v>108</v>
      </c>
      <c r="S8" s="67">
        <f t="shared" si="0"/>
        <v>0</v>
      </c>
      <c r="T8" s="58"/>
      <c r="U8" s="58"/>
      <c r="V8" s="58"/>
      <c r="W8" s="100"/>
      <c r="X8" s="101"/>
      <c r="Y8" s="102"/>
      <c r="Z8" s="11"/>
      <c r="AA8" s="14"/>
      <c r="AF8" s="14"/>
      <c r="AG8" s="14"/>
      <c r="AH8" s="19"/>
      <c r="AI8" s="14"/>
      <c r="AJ8" s="11"/>
      <c r="AK8" s="14"/>
      <c r="AL8" s="18"/>
      <c r="AM8" s="18"/>
      <c r="AN8" s="11"/>
    </row>
    <row r="9" spans="1:40" ht="18.75" thickBot="1" x14ac:dyDescent="0.3">
      <c r="A9" s="11"/>
      <c r="B9" s="2"/>
      <c r="C9" s="14"/>
      <c r="D9" s="16"/>
      <c r="E9" s="14"/>
      <c r="F9" s="15"/>
      <c r="G9" s="14"/>
      <c r="H9" s="2"/>
      <c r="I9" s="17"/>
      <c r="K9" s="81" t="s">
        <v>118</v>
      </c>
      <c r="L9" s="94"/>
      <c r="M9" s="94"/>
      <c r="N9" s="95"/>
      <c r="O9" s="62"/>
      <c r="P9" s="73"/>
      <c r="Q9" s="76">
        <v>0</v>
      </c>
      <c r="R9" s="70" t="s">
        <v>108</v>
      </c>
      <c r="S9" s="67">
        <f t="shared" si="0"/>
        <v>0</v>
      </c>
      <c r="T9" s="58"/>
      <c r="U9" s="58"/>
      <c r="V9" s="62"/>
      <c r="W9" s="100"/>
      <c r="X9" s="101"/>
      <c r="Y9" s="102"/>
      <c r="Z9" s="11"/>
      <c r="AA9" s="14"/>
      <c r="AF9" s="14"/>
      <c r="AG9" s="14"/>
      <c r="AH9" s="19"/>
      <c r="AI9" s="14"/>
      <c r="AJ9" s="11"/>
      <c r="AK9" s="14"/>
      <c r="AL9" s="18"/>
      <c r="AM9" s="18"/>
      <c r="AN9" s="11"/>
    </row>
    <row r="10" spans="1:40" ht="18.75" thickBot="1" x14ac:dyDescent="0.3">
      <c r="A10" s="11"/>
      <c r="B10" s="2"/>
      <c r="C10" s="14"/>
      <c r="D10" s="16"/>
      <c r="E10" s="14"/>
      <c r="F10" s="15"/>
      <c r="G10" s="14"/>
      <c r="H10" s="2"/>
      <c r="I10" s="17"/>
      <c r="K10" s="82"/>
      <c r="L10" s="45"/>
      <c r="M10" s="45"/>
      <c r="N10" s="45"/>
      <c r="O10" s="62"/>
      <c r="P10" s="73"/>
      <c r="Q10" s="76">
        <v>0</v>
      </c>
      <c r="R10" s="70" t="s">
        <v>108</v>
      </c>
      <c r="S10" s="67">
        <f t="shared" si="0"/>
        <v>0</v>
      </c>
      <c r="T10" s="58"/>
      <c r="U10" s="58"/>
      <c r="V10" s="62"/>
      <c r="W10" s="100"/>
      <c r="X10" s="101"/>
      <c r="Y10" s="102"/>
      <c r="Z10" s="11"/>
      <c r="AA10" s="14"/>
      <c r="AF10" s="14"/>
      <c r="AG10" s="14"/>
      <c r="AH10" s="19"/>
      <c r="AI10" s="14"/>
      <c r="AJ10" s="11"/>
      <c r="AK10" s="14"/>
      <c r="AL10" s="18"/>
      <c r="AM10" s="18"/>
      <c r="AN10" s="11"/>
    </row>
    <row r="11" spans="1:40" ht="18" x14ac:dyDescent="0.25">
      <c r="A11" s="11"/>
      <c r="B11" s="2"/>
      <c r="C11" s="14"/>
      <c r="D11" s="16"/>
      <c r="E11" s="14"/>
      <c r="F11" s="15"/>
      <c r="G11" s="14"/>
      <c r="H11" s="2"/>
      <c r="I11" s="17"/>
      <c r="K11" s="80" t="s">
        <v>105</v>
      </c>
      <c r="L11" s="90"/>
      <c r="M11" s="90"/>
      <c r="N11" s="91"/>
      <c r="O11" s="62"/>
      <c r="P11" s="73"/>
      <c r="Q11" s="76">
        <v>0</v>
      </c>
      <c r="R11" s="70" t="s">
        <v>108</v>
      </c>
      <c r="S11" s="67">
        <f t="shared" si="0"/>
        <v>0</v>
      </c>
      <c r="T11" s="58"/>
      <c r="U11" s="58"/>
      <c r="V11" s="62"/>
      <c r="W11" s="100"/>
      <c r="X11" s="101"/>
      <c r="Y11" s="102"/>
      <c r="Z11" s="11"/>
      <c r="AA11" s="14"/>
      <c r="AF11" s="14"/>
      <c r="AG11" s="14"/>
      <c r="AH11" s="19"/>
      <c r="AI11" s="14"/>
      <c r="AJ11" s="11"/>
      <c r="AK11" s="14"/>
      <c r="AL11" s="18"/>
      <c r="AM11" s="18"/>
      <c r="AN11" s="11"/>
    </row>
    <row r="12" spans="1:40" ht="18.75" thickBot="1" x14ac:dyDescent="0.3">
      <c r="A12" s="11"/>
      <c r="B12" s="2"/>
      <c r="C12" s="14"/>
      <c r="D12" s="16"/>
      <c r="E12" s="14"/>
      <c r="F12" s="15"/>
      <c r="G12" s="14"/>
      <c r="H12" s="2"/>
      <c r="I12" s="17"/>
      <c r="K12" s="81" t="s">
        <v>106</v>
      </c>
      <c r="L12" s="94"/>
      <c r="M12" s="94"/>
      <c r="N12" s="95"/>
      <c r="O12" s="62"/>
      <c r="P12" s="73"/>
      <c r="Q12" s="76">
        <v>0</v>
      </c>
      <c r="R12" s="70" t="s">
        <v>108</v>
      </c>
      <c r="S12" s="67">
        <f t="shared" si="0"/>
        <v>0</v>
      </c>
      <c r="T12" s="58"/>
      <c r="U12" s="58"/>
      <c r="V12" s="61"/>
      <c r="W12" s="100"/>
      <c r="X12" s="101"/>
      <c r="Y12" s="102"/>
      <c r="Z12" s="11"/>
      <c r="AA12" s="14"/>
      <c r="AF12" s="14"/>
      <c r="AG12" s="14"/>
      <c r="AH12" s="19"/>
      <c r="AI12" s="14"/>
      <c r="AJ12" s="11"/>
      <c r="AK12" s="14"/>
      <c r="AL12" s="18"/>
      <c r="AM12" s="18"/>
      <c r="AN12" s="11"/>
    </row>
    <row r="13" spans="1:40" ht="18.75" thickBot="1" x14ac:dyDescent="0.3">
      <c r="A13" s="11"/>
      <c r="B13" s="2"/>
      <c r="C13" s="14"/>
      <c r="D13" s="16"/>
      <c r="E13" s="14"/>
      <c r="F13" s="15"/>
      <c r="G13" s="14"/>
      <c r="H13" s="2"/>
      <c r="I13" s="17"/>
      <c r="K13" s="45"/>
      <c r="L13" s="45"/>
      <c r="M13" s="45"/>
      <c r="N13" s="45"/>
      <c r="O13" s="62"/>
      <c r="P13" s="73"/>
      <c r="Q13" s="76">
        <v>0</v>
      </c>
      <c r="R13" s="70" t="s">
        <v>108</v>
      </c>
      <c r="S13" s="67">
        <f t="shared" si="0"/>
        <v>0</v>
      </c>
      <c r="T13" s="58"/>
      <c r="U13" s="58"/>
      <c r="V13" s="61"/>
      <c r="W13" s="100"/>
      <c r="X13" s="101"/>
      <c r="Y13" s="102"/>
      <c r="Z13" s="11"/>
      <c r="AA13" s="14"/>
      <c r="AF13" s="14"/>
      <c r="AG13" s="14"/>
      <c r="AH13" s="19"/>
      <c r="AI13" s="14"/>
      <c r="AJ13" s="11"/>
      <c r="AK13" s="14"/>
      <c r="AL13" s="18"/>
      <c r="AM13" s="18"/>
      <c r="AN13" s="11"/>
    </row>
    <row r="14" spans="1:40" ht="18" x14ac:dyDescent="0.25">
      <c r="A14" s="6" t="s">
        <v>83</v>
      </c>
      <c r="B14" s="2">
        <v>10128</v>
      </c>
      <c r="C14" s="14" t="s">
        <v>74</v>
      </c>
      <c r="D14" s="20"/>
      <c r="E14" s="11"/>
      <c r="F14" s="15"/>
      <c r="G14" s="11"/>
      <c r="H14" s="2"/>
      <c r="I14" s="17"/>
      <c r="K14" s="109" t="s">
        <v>7</v>
      </c>
      <c r="L14" s="110"/>
      <c r="M14" s="110"/>
      <c r="N14" s="111"/>
      <c r="O14" s="58"/>
      <c r="P14" s="73"/>
      <c r="Q14" s="76">
        <v>0</v>
      </c>
      <c r="R14" s="70" t="s">
        <v>108</v>
      </c>
      <c r="S14" s="67">
        <f t="shared" si="0"/>
        <v>0</v>
      </c>
      <c r="T14" s="58"/>
      <c r="U14" s="58"/>
      <c r="V14" s="61"/>
      <c r="W14" s="100"/>
      <c r="X14" s="101"/>
      <c r="Y14" s="102"/>
      <c r="Z14" s="11"/>
      <c r="AA14" s="11"/>
      <c r="AB14" s="11"/>
      <c r="AC14" s="18"/>
      <c r="AD14" s="18"/>
      <c r="AE14" s="11"/>
    </row>
    <row r="15" spans="1:40" ht="18.75" thickBot="1" x14ac:dyDescent="0.3">
      <c r="B15" s="2"/>
      <c r="C15" s="14"/>
      <c r="D15" s="20"/>
      <c r="E15" s="11"/>
      <c r="F15" s="15"/>
      <c r="G15" s="11"/>
      <c r="H15" s="2"/>
      <c r="I15" s="17"/>
      <c r="K15" s="112"/>
      <c r="L15" s="113"/>
      <c r="M15" s="113"/>
      <c r="N15" s="114"/>
      <c r="O15" s="58"/>
      <c r="P15" s="73"/>
      <c r="Q15" s="76">
        <v>0</v>
      </c>
      <c r="R15" s="70" t="s">
        <v>108</v>
      </c>
      <c r="S15" s="67">
        <f t="shared" si="0"/>
        <v>0</v>
      </c>
      <c r="T15" s="58"/>
      <c r="U15" s="58"/>
      <c r="V15" s="61"/>
      <c r="W15" s="100"/>
      <c r="X15" s="101"/>
      <c r="Y15" s="102"/>
      <c r="Z15" s="11"/>
      <c r="AA15" s="11"/>
      <c r="AB15" s="11"/>
      <c r="AC15" s="18"/>
      <c r="AD15" s="18"/>
      <c r="AE15" s="11"/>
    </row>
    <row r="16" spans="1:40" ht="18.75" thickBot="1" x14ac:dyDescent="0.3">
      <c r="B16" s="2"/>
      <c r="C16" s="14"/>
      <c r="D16" s="20"/>
      <c r="E16" s="11"/>
      <c r="F16" s="15"/>
      <c r="G16" s="11"/>
      <c r="H16" s="2"/>
      <c r="I16" s="17"/>
      <c r="K16" s="128"/>
      <c r="L16" s="129" t="s">
        <v>122</v>
      </c>
      <c r="M16" s="130" t="s">
        <v>114</v>
      </c>
      <c r="N16" s="131" t="s">
        <v>115</v>
      </c>
      <c r="O16" s="58"/>
      <c r="P16" s="73"/>
      <c r="Q16" s="76">
        <v>0</v>
      </c>
      <c r="R16" s="70" t="s">
        <v>108</v>
      </c>
      <c r="S16" s="67">
        <f t="shared" si="0"/>
        <v>0</v>
      </c>
      <c r="T16" s="58"/>
      <c r="U16" s="58"/>
      <c r="V16" s="61"/>
      <c r="W16" s="100"/>
      <c r="X16" s="101"/>
      <c r="Y16" s="102"/>
      <c r="Z16" s="11"/>
      <c r="AA16" s="11"/>
      <c r="AB16" s="11"/>
      <c r="AC16" s="18"/>
      <c r="AD16" s="18"/>
      <c r="AE16" s="11"/>
    </row>
    <row r="17" spans="1:31" ht="18" x14ac:dyDescent="0.25">
      <c r="B17" s="2"/>
      <c r="C17" s="14"/>
      <c r="D17" s="20"/>
      <c r="E17" s="11"/>
      <c r="F17" s="15"/>
      <c r="G17" s="11"/>
      <c r="H17" s="2"/>
      <c r="I17" s="17"/>
      <c r="K17" s="128" t="s">
        <v>126</v>
      </c>
      <c r="L17" s="150">
        <v>0</v>
      </c>
      <c r="M17" s="151">
        <v>0</v>
      </c>
      <c r="N17" s="135">
        <f>L17*M17</f>
        <v>0</v>
      </c>
      <c r="O17" s="58"/>
      <c r="P17" s="73"/>
      <c r="Q17" s="76">
        <v>0</v>
      </c>
      <c r="R17" s="70" t="s">
        <v>108</v>
      </c>
      <c r="S17" s="67">
        <f t="shared" si="0"/>
        <v>0</v>
      </c>
      <c r="T17" s="58"/>
      <c r="U17" s="58"/>
      <c r="V17" s="61"/>
      <c r="W17" s="100"/>
      <c r="X17" s="101"/>
      <c r="Y17" s="102"/>
      <c r="Z17" s="11"/>
      <c r="AA17" s="11"/>
      <c r="AB17" s="11"/>
      <c r="AC17" s="18"/>
      <c r="AD17" s="18"/>
      <c r="AE17" s="11"/>
    </row>
    <row r="18" spans="1:31" ht="18.75" thickBot="1" x14ac:dyDescent="0.3">
      <c r="A18" s="15"/>
      <c r="B18" s="2"/>
      <c r="C18" s="14"/>
      <c r="D18" s="23"/>
      <c r="E18" s="14"/>
      <c r="F18" s="21" t="s">
        <v>46</v>
      </c>
      <c r="G18" s="11">
        <v>15</v>
      </c>
      <c r="H18" s="2" t="e">
        <f>#REF!/1.2</f>
        <v>#REF!</v>
      </c>
      <c r="I18" s="17" t="e">
        <f>H18*G18</f>
        <v>#REF!</v>
      </c>
      <c r="K18" s="143" t="s">
        <v>125</v>
      </c>
      <c r="L18" s="132">
        <v>0</v>
      </c>
      <c r="M18" s="50">
        <v>0</v>
      </c>
      <c r="N18" s="48">
        <f>M18*L18</f>
        <v>0</v>
      </c>
      <c r="O18" s="62"/>
      <c r="P18" s="73"/>
      <c r="Q18" s="76">
        <v>0</v>
      </c>
      <c r="R18" s="70" t="s">
        <v>108</v>
      </c>
      <c r="S18" s="67">
        <f t="shared" si="0"/>
        <v>0</v>
      </c>
      <c r="T18" s="58"/>
      <c r="U18" s="58"/>
      <c r="V18" s="61"/>
      <c r="W18" s="100"/>
      <c r="X18" s="101"/>
      <c r="Y18" s="102"/>
      <c r="Z18" s="11"/>
      <c r="AA18" s="11"/>
      <c r="AB18" s="11"/>
      <c r="AC18" s="11"/>
      <c r="AD18" s="11"/>
      <c r="AE18" s="11"/>
    </row>
    <row r="19" spans="1:31" ht="18.75" thickBot="1" x14ac:dyDescent="0.3">
      <c r="A19" s="15"/>
      <c r="B19" s="2"/>
      <c r="C19" s="14"/>
      <c r="D19" s="23"/>
      <c r="E19" s="14"/>
      <c r="F19" s="21"/>
      <c r="G19" s="11"/>
      <c r="H19" s="2"/>
      <c r="I19" s="17"/>
      <c r="K19" s="49"/>
      <c r="L19" s="145"/>
      <c r="M19" s="78"/>
      <c r="N19" s="53"/>
      <c r="O19" s="62"/>
      <c r="P19" s="73"/>
      <c r="Q19" s="76">
        <v>0</v>
      </c>
      <c r="R19" s="70" t="s">
        <v>108</v>
      </c>
      <c r="S19" s="67">
        <f t="shared" si="0"/>
        <v>0</v>
      </c>
      <c r="T19" s="58"/>
      <c r="U19" s="58"/>
      <c r="V19" s="61"/>
      <c r="W19" s="100"/>
      <c r="X19" s="101"/>
      <c r="Y19" s="102"/>
      <c r="Z19" s="11"/>
      <c r="AA19" s="11"/>
      <c r="AB19" s="11"/>
      <c r="AC19" s="11"/>
      <c r="AD19" s="11"/>
      <c r="AE19" s="11"/>
    </row>
    <row r="20" spans="1:31" ht="18" x14ac:dyDescent="0.25">
      <c r="A20" s="15"/>
      <c r="B20" s="2"/>
      <c r="C20" s="11"/>
      <c r="D20" s="23"/>
      <c r="E20" s="14"/>
      <c r="F20" s="15"/>
      <c r="G20" s="11"/>
      <c r="H20" s="11"/>
      <c r="I20" s="20"/>
      <c r="K20" s="143" t="s">
        <v>103</v>
      </c>
      <c r="L20" s="139">
        <v>0</v>
      </c>
      <c r="M20" s="139"/>
      <c r="N20" s="142"/>
      <c r="O20" s="62"/>
      <c r="P20" s="73"/>
      <c r="Q20" s="76">
        <v>0</v>
      </c>
      <c r="R20" s="70" t="s">
        <v>108</v>
      </c>
      <c r="S20" s="67">
        <f t="shared" si="0"/>
        <v>0</v>
      </c>
      <c r="T20" s="58"/>
      <c r="U20" s="58"/>
      <c r="V20" s="61"/>
      <c r="W20" s="100"/>
      <c r="X20" s="101"/>
      <c r="Y20" s="102"/>
    </row>
    <row r="21" spans="1:31" ht="18" x14ac:dyDescent="0.25">
      <c r="A21" s="15"/>
      <c r="B21" s="2"/>
      <c r="C21" s="11"/>
      <c r="D21" s="23"/>
      <c r="E21" s="14"/>
      <c r="F21" s="15"/>
      <c r="G21" s="11"/>
      <c r="H21" s="11"/>
      <c r="I21" s="20"/>
      <c r="K21" s="143" t="s">
        <v>132</v>
      </c>
      <c r="L21" s="139">
        <v>0</v>
      </c>
      <c r="M21" s="139"/>
      <c r="N21" s="142"/>
      <c r="O21" s="62"/>
      <c r="P21" s="73"/>
      <c r="Q21" s="76">
        <v>0</v>
      </c>
      <c r="R21" s="70" t="s">
        <v>108</v>
      </c>
      <c r="S21" s="67">
        <f t="shared" si="0"/>
        <v>0</v>
      </c>
      <c r="T21" s="58"/>
      <c r="U21" s="58"/>
      <c r="V21" s="61"/>
      <c r="W21" s="100"/>
      <c r="X21" s="101"/>
      <c r="Y21" s="102"/>
    </row>
    <row r="22" spans="1:31" ht="18.75" thickBot="1" x14ac:dyDescent="0.3">
      <c r="A22" s="15"/>
      <c r="B22" s="2"/>
      <c r="C22" s="11"/>
      <c r="D22" s="20"/>
      <c r="E22" s="11"/>
      <c r="F22" s="11"/>
      <c r="G22" s="11"/>
      <c r="H22" s="11"/>
      <c r="I22" s="20"/>
      <c r="K22" s="144" t="s">
        <v>129</v>
      </c>
      <c r="L22" s="140">
        <v>0</v>
      </c>
      <c r="M22" s="140"/>
      <c r="N22" s="141"/>
      <c r="O22" s="58"/>
      <c r="P22" s="73"/>
      <c r="Q22" s="76">
        <v>0</v>
      </c>
      <c r="R22" s="70" t="s">
        <v>108</v>
      </c>
      <c r="S22" s="67">
        <f t="shared" si="0"/>
        <v>0</v>
      </c>
      <c r="T22" s="58"/>
      <c r="U22" s="58"/>
      <c r="V22" s="61"/>
      <c r="W22" s="100"/>
      <c r="X22" s="101"/>
      <c r="Y22" s="102"/>
    </row>
    <row r="23" spans="1:31" ht="18.75" thickBot="1" x14ac:dyDescent="0.3">
      <c r="A23" s="15"/>
      <c r="B23" s="2"/>
      <c r="C23" s="11"/>
      <c r="D23" s="20"/>
      <c r="E23" s="11"/>
      <c r="F23" s="11"/>
      <c r="G23" s="11"/>
      <c r="H23" s="11"/>
      <c r="I23" s="20"/>
      <c r="K23" s="46"/>
      <c r="L23" s="51"/>
      <c r="M23" s="51"/>
      <c r="N23" s="52"/>
      <c r="O23" s="58"/>
      <c r="P23" s="73"/>
      <c r="Q23" s="76">
        <v>0</v>
      </c>
      <c r="R23" s="70" t="s">
        <v>108</v>
      </c>
      <c r="S23" s="67">
        <f t="shared" si="0"/>
        <v>0</v>
      </c>
      <c r="T23" s="58"/>
      <c r="U23" s="58"/>
      <c r="V23" s="61"/>
      <c r="W23" s="100"/>
      <c r="X23" s="101"/>
      <c r="Y23" s="102"/>
    </row>
    <row r="24" spans="1:31" ht="18" x14ac:dyDescent="0.25">
      <c r="A24" s="15"/>
      <c r="B24" s="2"/>
      <c r="C24" s="11"/>
      <c r="D24" s="20"/>
      <c r="E24" s="11"/>
      <c r="F24" s="11"/>
      <c r="G24" s="11"/>
      <c r="H24" s="11"/>
      <c r="I24" s="20"/>
      <c r="K24" s="128" t="s">
        <v>127</v>
      </c>
      <c r="L24" s="133">
        <f>L17</f>
        <v>0</v>
      </c>
      <c r="M24" s="134">
        <f>M17/1.2</f>
        <v>0</v>
      </c>
      <c r="N24" s="135">
        <f>L24*M24</f>
        <v>0</v>
      </c>
      <c r="O24" s="58"/>
      <c r="P24" s="122"/>
      <c r="Q24" s="123">
        <v>0</v>
      </c>
      <c r="R24" s="124" t="s">
        <v>108</v>
      </c>
      <c r="S24" s="67">
        <f t="shared" si="0"/>
        <v>0</v>
      </c>
      <c r="T24" s="58"/>
      <c r="U24" s="58"/>
      <c r="V24" s="61"/>
      <c r="W24" s="100"/>
      <c r="X24" s="101"/>
      <c r="Y24" s="102"/>
    </row>
    <row r="25" spans="1:31" ht="18.75" thickBot="1" x14ac:dyDescent="0.3">
      <c r="A25" s="15"/>
      <c r="B25" s="2"/>
      <c r="C25" s="11"/>
      <c r="D25" s="20"/>
      <c r="E25" s="11"/>
      <c r="F25" s="11"/>
      <c r="G25" s="11"/>
      <c r="H25" s="11"/>
      <c r="I25" s="20"/>
      <c r="K25" s="127" t="s">
        <v>128</v>
      </c>
      <c r="L25" s="136">
        <f>L18</f>
        <v>0</v>
      </c>
      <c r="M25" s="125">
        <f>M18/1.2</f>
        <v>0</v>
      </c>
      <c r="N25" s="79">
        <f>M25*L25</f>
        <v>0</v>
      </c>
      <c r="O25" s="58"/>
      <c r="P25" s="74"/>
      <c r="Q25" s="77">
        <v>0</v>
      </c>
      <c r="R25" s="71" t="s">
        <v>108</v>
      </c>
      <c r="S25" s="68">
        <f t="shared" si="0"/>
        <v>0</v>
      </c>
      <c r="T25" s="58"/>
      <c r="U25" s="58"/>
      <c r="V25" s="61"/>
      <c r="W25" s="100"/>
      <c r="X25" s="101"/>
      <c r="Y25" s="102"/>
    </row>
    <row r="26" spans="1:31" ht="18.75" thickBot="1" x14ac:dyDescent="0.3">
      <c r="A26" s="15"/>
      <c r="B26" s="2"/>
      <c r="C26" s="11"/>
      <c r="D26" s="20"/>
      <c r="E26" s="11"/>
      <c r="F26" s="11"/>
      <c r="G26" s="11"/>
      <c r="H26" s="11"/>
      <c r="I26" s="20"/>
      <c r="K26" s="49"/>
      <c r="L26" s="126"/>
      <c r="M26" s="146"/>
      <c r="N26" s="53"/>
      <c r="O26" s="58"/>
      <c r="P26" s="54"/>
      <c r="Q26" s="55"/>
      <c r="R26" s="56"/>
      <c r="S26" s="65"/>
      <c r="T26" s="58"/>
      <c r="U26" s="58"/>
      <c r="V26" s="61"/>
      <c r="W26" s="100"/>
      <c r="X26" s="101"/>
      <c r="Y26" s="102"/>
    </row>
    <row r="27" spans="1:31" ht="18.75" thickBot="1" x14ac:dyDescent="0.3">
      <c r="A27" s="15"/>
      <c r="B27" s="2"/>
      <c r="C27" s="11"/>
      <c r="D27" s="20"/>
      <c r="E27" s="11"/>
      <c r="F27" s="11"/>
      <c r="G27" s="11"/>
      <c r="H27" s="11"/>
      <c r="I27" s="20"/>
      <c r="K27" s="147" t="s">
        <v>123</v>
      </c>
      <c r="L27" s="92">
        <f>SUM(L18+L17)</f>
        <v>0</v>
      </c>
      <c r="M27" s="92"/>
      <c r="N27" s="93"/>
      <c r="O27" s="62"/>
      <c r="P27" s="83" t="s">
        <v>116</v>
      </c>
      <c r="Q27" s="57">
        <f>SUM(Q4:Q25)</f>
        <v>0</v>
      </c>
      <c r="R27" s="115" t="str">
        <f>IF(Q29&lt;0, "Your event will make a loss on these figures, you will need to reduce the costs", "Your event will break even or make a profit, but remember to underestimate attendance to allow some contigency")</f>
        <v>Your event will break even or make a profit, but remember to underestimate attendance to allow some contigency</v>
      </c>
      <c r="S27" s="116"/>
      <c r="T27" s="58"/>
      <c r="U27" s="58"/>
      <c r="V27" s="61"/>
      <c r="W27" s="100"/>
      <c r="X27" s="101"/>
      <c r="Y27" s="102"/>
    </row>
    <row r="28" spans="1:31" ht="18.75" thickBot="1" x14ac:dyDescent="0.3">
      <c r="A28" s="15"/>
      <c r="B28" s="2"/>
      <c r="C28" s="11"/>
      <c r="D28" s="20"/>
      <c r="E28" s="11"/>
      <c r="F28" s="11"/>
      <c r="G28" s="11"/>
      <c r="H28" s="11"/>
      <c r="I28" s="20"/>
      <c r="K28" s="148"/>
      <c r="L28" s="51"/>
      <c r="M28" s="47"/>
      <c r="N28" s="48"/>
      <c r="O28" s="62"/>
      <c r="P28" s="84" t="s">
        <v>7</v>
      </c>
      <c r="Q28" s="57">
        <f>L29</f>
        <v>0</v>
      </c>
      <c r="R28" s="115"/>
      <c r="S28" s="116"/>
      <c r="T28" s="58"/>
      <c r="U28" s="58"/>
      <c r="V28" s="61"/>
      <c r="W28" s="100"/>
      <c r="X28" s="101"/>
      <c r="Y28" s="102"/>
    </row>
    <row r="29" spans="1:31" ht="18.75" thickBot="1" x14ac:dyDescent="0.3">
      <c r="A29" s="15"/>
      <c r="B29" s="2"/>
      <c r="C29" s="11"/>
      <c r="D29" s="20"/>
      <c r="E29" s="11"/>
      <c r="F29" s="11"/>
      <c r="G29" s="11"/>
      <c r="H29" s="11"/>
      <c r="I29" s="20"/>
      <c r="K29" s="149" t="s">
        <v>131</v>
      </c>
      <c r="L29" s="137">
        <f>SUM(L20:N20,N25:N25,N24, L21)</f>
        <v>0</v>
      </c>
      <c r="M29" s="137"/>
      <c r="N29" s="138"/>
      <c r="O29" s="62"/>
      <c r="P29" s="85" t="s">
        <v>111</v>
      </c>
      <c r="Q29" s="57">
        <f>Q28-Q27</f>
        <v>0</v>
      </c>
      <c r="R29" s="117"/>
      <c r="S29" s="118"/>
      <c r="T29" s="58"/>
      <c r="U29" s="63"/>
      <c r="V29" s="64"/>
      <c r="W29" s="103"/>
      <c r="X29" s="104"/>
      <c r="Y29" s="105"/>
    </row>
    <row r="30" spans="1:31" ht="15" customHeight="1" x14ac:dyDescent="0.2">
      <c r="A30" s="15"/>
      <c r="B30" s="2"/>
      <c r="C30" s="11"/>
      <c r="D30" s="20"/>
      <c r="E30" s="11"/>
      <c r="F30" s="11"/>
      <c r="G30" s="11"/>
      <c r="H30" s="11"/>
      <c r="I30" s="20"/>
      <c r="U30" s="11"/>
      <c r="V30" s="2"/>
      <c r="W30" s="11"/>
      <c r="X30" s="11"/>
      <c r="Y30" s="11"/>
    </row>
    <row r="31" spans="1:31" ht="15" customHeight="1" x14ac:dyDescent="0.2">
      <c r="A31" s="15"/>
      <c r="B31" s="2"/>
      <c r="C31" s="11"/>
      <c r="D31" s="20"/>
      <c r="E31" s="11"/>
      <c r="F31" s="11"/>
      <c r="G31" s="11"/>
      <c r="H31" s="11"/>
      <c r="I31" s="20"/>
      <c r="U31" s="11"/>
      <c r="V31" s="2"/>
      <c r="W31" s="11"/>
      <c r="X31" s="11"/>
      <c r="Y31" s="11"/>
    </row>
    <row r="32" spans="1:31" ht="15" customHeight="1" x14ac:dyDescent="0.2">
      <c r="A32" s="15"/>
      <c r="B32" s="2"/>
      <c r="C32" s="11"/>
      <c r="D32" s="20"/>
      <c r="E32" s="11"/>
      <c r="F32" s="11"/>
      <c r="G32" s="11"/>
      <c r="H32" s="11"/>
      <c r="I32" s="20"/>
      <c r="L32" s="44"/>
      <c r="M32" s="44"/>
      <c r="U32" s="11"/>
      <c r="V32" s="2"/>
      <c r="W32" s="11"/>
      <c r="X32" s="11"/>
      <c r="Y32" s="11"/>
    </row>
    <row r="33" spans="1:29" ht="15" customHeight="1" x14ac:dyDescent="0.2">
      <c r="A33" s="15"/>
      <c r="B33" s="2"/>
      <c r="C33" s="11"/>
      <c r="D33" s="20"/>
      <c r="E33" s="11"/>
      <c r="F33" s="11"/>
      <c r="G33" s="11"/>
      <c r="H33" s="11"/>
      <c r="I33" s="20"/>
      <c r="U33" s="11"/>
      <c r="V33" s="2"/>
      <c r="W33" s="11"/>
      <c r="X33" s="11"/>
      <c r="Y33" s="11"/>
    </row>
    <row r="34" spans="1:29" ht="15" customHeight="1" x14ac:dyDescent="0.2">
      <c r="A34" s="15"/>
      <c r="B34" s="2"/>
      <c r="C34" s="11"/>
      <c r="D34" s="20"/>
      <c r="E34" s="11"/>
      <c r="F34" s="11"/>
      <c r="G34" s="11"/>
      <c r="H34" s="11"/>
      <c r="I34" s="20"/>
      <c r="U34" s="11"/>
      <c r="V34" s="2"/>
      <c r="W34" s="11"/>
      <c r="X34" s="11"/>
      <c r="Y34" s="11"/>
    </row>
    <row r="35" spans="1:29" ht="15.75" customHeight="1" x14ac:dyDescent="0.2">
      <c r="A35" s="15"/>
      <c r="B35" s="2"/>
      <c r="C35" s="11"/>
      <c r="D35" s="20"/>
      <c r="E35" s="11"/>
      <c r="F35" s="11"/>
      <c r="G35" s="11"/>
      <c r="H35" s="11"/>
      <c r="I35" s="20"/>
      <c r="U35" s="11"/>
      <c r="V35" s="2"/>
      <c r="W35" s="11"/>
      <c r="X35" s="11"/>
      <c r="Y35" s="11"/>
      <c r="Z35" s="11"/>
      <c r="AA35" s="11"/>
    </row>
    <row r="36" spans="1:29" x14ac:dyDescent="0.2">
      <c r="A36" s="15" t="s">
        <v>23</v>
      </c>
      <c r="B36" s="2">
        <f>SUM(B6:B35)</f>
        <v>10158</v>
      </c>
      <c r="C36" s="14"/>
      <c r="D36" s="23"/>
      <c r="E36" s="14"/>
      <c r="F36" s="14"/>
      <c r="G36" s="11"/>
      <c r="H36" s="11"/>
      <c r="I36" s="20"/>
      <c r="U36" s="11"/>
      <c r="V36" s="2"/>
      <c r="W36" s="14"/>
      <c r="X36" s="14"/>
      <c r="Y36" s="14"/>
      <c r="Z36" s="14"/>
      <c r="AA36" s="11"/>
      <c r="AB36" s="11"/>
      <c r="AC36" s="11"/>
    </row>
    <row r="37" spans="1:29" x14ac:dyDescent="0.2">
      <c r="A37" s="15" t="s">
        <v>17</v>
      </c>
      <c r="B37" s="2" t="e">
        <f>#REF!+#REF!</f>
        <v>#REF!</v>
      </c>
      <c r="C37" s="14"/>
      <c r="D37" s="23"/>
      <c r="E37" s="14"/>
      <c r="F37" s="14"/>
      <c r="G37" s="11"/>
      <c r="H37" s="11"/>
      <c r="I37" s="20"/>
      <c r="U37" s="11"/>
      <c r="V37" s="2"/>
      <c r="W37" s="14"/>
      <c r="X37" s="14"/>
      <c r="Y37" s="14"/>
      <c r="Z37" s="14"/>
      <c r="AA37" s="11"/>
      <c r="AB37" s="11"/>
      <c r="AC37" s="11"/>
    </row>
    <row r="38" spans="1:29" ht="54.75" customHeight="1" x14ac:dyDescent="0.2">
      <c r="A38" s="15" t="s">
        <v>8</v>
      </c>
      <c r="B38" s="2" t="e">
        <f>B37-B36</f>
        <v>#REF!</v>
      </c>
      <c r="C38" s="14"/>
      <c r="D38" s="23"/>
      <c r="E38" s="14"/>
      <c r="F38" s="14"/>
      <c r="G38" s="11"/>
      <c r="H38" s="11"/>
      <c r="I38" s="20"/>
      <c r="U38" s="11"/>
      <c r="V38" s="43"/>
      <c r="W38" s="14"/>
      <c r="X38" s="14"/>
      <c r="Y38" s="14"/>
      <c r="Z38" s="14"/>
      <c r="AA38" s="11"/>
      <c r="AB38" s="11"/>
      <c r="AC38" s="11"/>
    </row>
    <row r="39" spans="1:29" x14ac:dyDescent="0.2"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1:29" x14ac:dyDescent="0.2"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29" x14ac:dyDescent="0.2">
      <c r="T41" s="11"/>
      <c r="U41" s="11"/>
      <c r="V41" s="11"/>
      <c r="W41" s="11"/>
      <c r="X41" s="11"/>
      <c r="Y41" s="11"/>
      <c r="Z41" s="11"/>
      <c r="AA41" s="11"/>
      <c r="AB41" s="11"/>
      <c r="AC41" s="11"/>
    </row>
  </sheetData>
  <sheetProtection algorithmName="SHA-512" hashValue="bD94ExRA0OryUWwkIRoML6CLjxPAm/GdRVCpczzQxWAlJqTXbCwcGNQAf15T766V/ymragAky7PavWByd4D9yQ==" saltValue="95QZmKNAYRpfQqzSt076YA==" spinCount="100000" sheet="1" objects="1" scenarios="1" insertRows="0"/>
  <mergeCells count="17">
    <mergeCell ref="K14:N15"/>
    <mergeCell ref="L20:N20"/>
    <mergeCell ref="L21:N21"/>
    <mergeCell ref="L22:N22"/>
    <mergeCell ref="L27:N27"/>
    <mergeCell ref="R27:S29"/>
    <mergeCell ref="L29:N29"/>
    <mergeCell ref="K2:N3"/>
    <mergeCell ref="P2:S2"/>
    <mergeCell ref="W2:Y2"/>
    <mergeCell ref="W3:Y29"/>
    <mergeCell ref="L5:N5"/>
    <mergeCell ref="L6:N6"/>
    <mergeCell ref="L8:N8"/>
    <mergeCell ref="L9:N9"/>
    <mergeCell ref="L11:N11"/>
    <mergeCell ref="L12:N12"/>
  </mergeCells>
  <conditionalFormatting sqref="Q29">
    <cfRule type="cellIs" dxfId="7" priority="3" operator="lessThan">
      <formula>0</formula>
    </cfRule>
    <cfRule type="cellIs" dxfId="6" priority="4" operator="greaterThan">
      <formula>0</formula>
    </cfRule>
  </conditionalFormatting>
  <conditionalFormatting sqref="R27">
    <cfRule type="containsText" dxfId="5" priority="1" operator="containsText" text="loss">
      <formula>NOT(ISERROR(SEARCH("loss",R27)))</formula>
    </cfRule>
    <cfRule type="containsText" dxfId="4" priority="2" operator="containsText" text="profit">
      <formula>NOT(ISERROR(SEARCH("profit",R27)))</formula>
    </cfRule>
  </conditionalFormatting>
  <dataValidations count="1">
    <dataValidation type="list" allowBlank="1" showInputMessage="1" showErrorMessage="1" sqref="R4:R26">
      <formula1>$U$3:$U$4</formula1>
    </dataValidation>
  </dataValidations>
  <pageMargins left="0.25" right="0.25" top="0.75" bottom="0.75" header="0.3" footer="0.3"/>
  <pageSetup paperSize="9" scale="93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41"/>
  <sheetViews>
    <sheetView topLeftCell="J1" zoomScale="70" zoomScaleNormal="70" workbookViewId="0">
      <selection activeCell="W30" sqref="W30"/>
    </sheetView>
  </sheetViews>
  <sheetFormatPr defaultRowHeight="12.75" x14ac:dyDescent="0.2"/>
  <cols>
    <col min="1" max="1" width="26.5703125" style="6" hidden="1" customWidth="1"/>
    <col min="2" max="2" width="12.42578125" style="4" hidden="1" customWidth="1"/>
    <col min="3" max="4" width="0" style="6" hidden="1" customWidth="1"/>
    <col min="5" max="5" width="6.140625" style="6" hidden="1" customWidth="1"/>
    <col min="6" max="6" width="18.5703125" style="6" hidden="1" customWidth="1"/>
    <col min="7" max="8" width="0" style="6" hidden="1" customWidth="1"/>
    <col min="9" max="9" width="10.7109375" style="6" hidden="1" customWidth="1"/>
    <col min="10" max="10" width="1.7109375" style="6" customWidth="1"/>
    <col min="11" max="11" width="40" style="6" customWidth="1"/>
    <col min="12" max="12" width="10.5703125" style="4" customWidth="1"/>
    <col min="13" max="13" width="16.28515625" style="4" customWidth="1"/>
    <col min="14" max="14" width="24.42578125" style="6" customWidth="1"/>
    <col min="15" max="15" width="2" style="6" customWidth="1"/>
    <col min="16" max="16" width="43.7109375" style="6" customWidth="1"/>
    <col min="17" max="17" width="42.5703125" style="6" customWidth="1"/>
    <col min="18" max="18" width="26.85546875" style="6" customWidth="1"/>
    <col min="19" max="19" width="25.85546875" style="6" customWidth="1"/>
    <col min="20" max="20" width="2.140625" style="6" customWidth="1"/>
    <col min="21" max="21" width="38.42578125" style="6" hidden="1" customWidth="1"/>
    <col min="22" max="22" width="20.42578125" style="6" hidden="1" customWidth="1"/>
    <col min="23" max="23" width="9.42578125" style="6" customWidth="1"/>
    <col min="24" max="24" width="11.5703125" style="6" customWidth="1"/>
    <col min="25" max="25" width="9.140625" style="6" customWidth="1"/>
    <col min="26" max="26" width="21.140625" style="6" customWidth="1"/>
    <col min="27" max="27" width="17.7109375" style="6" customWidth="1"/>
    <col min="28" max="28" width="9.140625" style="6" customWidth="1"/>
    <col min="29" max="29" width="12.28515625" style="6" customWidth="1"/>
    <col min="30" max="30" width="11.5703125" style="6" customWidth="1"/>
    <col min="31" max="16384" width="9.140625" style="6"/>
  </cols>
  <sheetData>
    <row r="1" spans="1:40" ht="13.5" thickBot="1" x14ac:dyDescent="0.25">
      <c r="K1" s="7"/>
      <c r="U1" s="11"/>
      <c r="V1" s="11"/>
      <c r="W1" s="11"/>
      <c r="X1" s="11"/>
      <c r="Y1" s="11"/>
      <c r="Z1" s="11"/>
      <c r="AA1" s="11"/>
      <c r="AB1" s="11"/>
      <c r="AC1" s="11"/>
    </row>
    <row r="2" spans="1:40" ht="18.75" thickBot="1" x14ac:dyDescent="0.3">
      <c r="A2" s="7" t="s">
        <v>61</v>
      </c>
      <c r="K2" s="96" t="s">
        <v>124</v>
      </c>
      <c r="L2" s="96"/>
      <c r="M2" s="96"/>
      <c r="N2" s="96"/>
      <c r="O2" s="58"/>
      <c r="P2" s="119" t="s">
        <v>107</v>
      </c>
      <c r="Q2" s="120"/>
      <c r="R2" s="120"/>
      <c r="S2" s="121"/>
      <c r="T2" s="58"/>
      <c r="U2" s="59"/>
      <c r="V2" s="60"/>
      <c r="W2" s="106" t="s">
        <v>113</v>
      </c>
      <c r="X2" s="107"/>
      <c r="Y2" s="108"/>
      <c r="Z2" s="11"/>
      <c r="AA2" s="11"/>
      <c r="AB2" s="11"/>
      <c r="AC2" s="11"/>
      <c r="AE2" s="12"/>
      <c r="AF2" s="11"/>
      <c r="AG2" s="11"/>
      <c r="AH2" s="11"/>
      <c r="AI2" s="11"/>
      <c r="AJ2" s="11"/>
      <c r="AK2" s="11"/>
      <c r="AL2" s="11"/>
      <c r="AM2" s="11"/>
      <c r="AN2" s="11"/>
    </row>
    <row r="3" spans="1:40" ht="18.75" thickBot="1" x14ac:dyDescent="0.3">
      <c r="A3" s="13"/>
      <c r="B3" s="1" t="s">
        <v>0</v>
      </c>
      <c r="C3" s="9" t="s">
        <v>25</v>
      </c>
      <c r="D3" s="10" t="s">
        <v>1</v>
      </c>
      <c r="E3" s="11"/>
      <c r="F3" s="13"/>
      <c r="G3" s="9" t="s">
        <v>3</v>
      </c>
      <c r="H3" s="9"/>
      <c r="I3" s="10"/>
      <c r="K3" s="96"/>
      <c r="L3" s="96"/>
      <c r="M3" s="96"/>
      <c r="N3" s="96"/>
      <c r="O3" s="58"/>
      <c r="P3" s="86" t="s">
        <v>110</v>
      </c>
      <c r="Q3" s="87" t="s">
        <v>130</v>
      </c>
      <c r="R3" s="88" t="s">
        <v>112</v>
      </c>
      <c r="S3" s="89" t="s">
        <v>104</v>
      </c>
      <c r="T3" s="58"/>
      <c r="U3" s="58" t="s">
        <v>108</v>
      </c>
      <c r="V3" s="61"/>
      <c r="W3" s="97" t="s">
        <v>133</v>
      </c>
      <c r="X3" s="98"/>
      <c r="Y3" s="99"/>
      <c r="Z3" s="14"/>
      <c r="AA3" s="11"/>
      <c r="AB3" s="11"/>
      <c r="AC3" s="11"/>
      <c r="AE3" s="11"/>
      <c r="AF3" s="11"/>
      <c r="AG3" s="11"/>
      <c r="AH3" s="11"/>
      <c r="AI3" s="11"/>
      <c r="AJ3" s="14"/>
      <c r="AK3" s="11"/>
      <c r="AL3" s="11"/>
      <c r="AM3" s="11"/>
      <c r="AN3" s="11"/>
    </row>
    <row r="4" spans="1:40" ht="18.75" thickBot="1" x14ac:dyDescent="0.3">
      <c r="A4" s="15"/>
      <c r="B4" s="2"/>
      <c r="C4" s="11"/>
      <c r="D4" s="20"/>
      <c r="E4" s="11"/>
      <c r="F4" s="15"/>
      <c r="G4" s="11"/>
      <c r="H4" s="11"/>
      <c r="I4" s="20"/>
      <c r="K4" s="45"/>
      <c r="L4" s="45"/>
      <c r="M4" s="45"/>
      <c r="N4" s="45"/>
      <c r="O4" s="58"/>
      <c r="P4" s="72"/>
      <c r="Q4" s="75">
        <v>0</v>
      </c>
      <c r="R4" s="69" t="s">
        <v>108</v>
      </c>
      <c r="S4" s="66">
        <f>IF(R4="YES", (Q4/5), "£0.00")</f>
        <v>0</v>
      </c>
      <c r="T4" s="58"/>
      <c r="U4" s="58" t="s">
        <v>109</v>
      </c>
      <c r="V4" s="61" t="s">
        <v>108</v>
      </c>
      <c r="W4" s="100"/>
      <c r="X4" s="101"/>
      <c r="Y4" s="102"/>
      <c r="Z4" s="14"/>
      <c r="AA4" s="11"/>
      <c r="AB4" s="11"/>
      <c r="AC4" s="11"/>
      <c r="AE4" s="11"/>
      <c r="AF4" s="11"/>
      <c r="AG4" s="11"/>
      <c r="AH4" s="11"/>
      <c r="AI4" s="11"/>
      <c r="AJ4" s="14"/>
      <c r="AK4" s="11"/>
      <c r="AL4" s="11"/>
      <c r="AM4" s="11"/>
      <c r="AN4" s="11"/>
    </row>
    <row r="5" spans="1:40" ht="18" x14ac:dyDescent="0.25">
      <c r="A5" s="15"/>
      <c r="B5" s="2"/>
      <c r="C5" s="11"/>
      <c r="D5" s="20"/>
      <c r="E5" s="11"/>
      <c r="F5" s="15"/>
      <c r="G5" s="11"/>
      <c r="H5" s="11"/>
      <c r="I5" s="20"/>
      <c r="K5" s="80" t="s">
        <v>119</v>
      </c>
      <c r="L5" s="90"/>
      <c r="M5" s="90"/>
      <c r="N5" s="91"/>
      <c r="O5" s="58"/>
      <c r="P5" s="73"/>
      <c r="Q5" s="76">
        <v>0</v>
      </c>
      <c r="R5" s="70" t="s">
        <v>108</v>
      </c>
      <c r="S5" s="67">
        <f t="shared" ref="S5:S25" si="0">IF(R5="YES", (Q5/5), "£0.00")</f>
        <v>0</v>
      </c>
      <c r="T5" s="58"/>
      <c r="U5" s="58"/>
      <c r="V5" s="61" t="s">
        <v>109</v>
      </c>
      <c r="W5" s="100"/>
      <c r="X5" s="101"/>
      <c r="Y5" s="102"/>
      <c r="Z5" s="14"/>
      <c r="AA5" s="11"/>
      <c r="AB5" s="11"/>
      <c r="AC5" s="11"/>
      <c r="AE5" s="11"/>
      <c r="AF5" s="11"/>
      <c r="AG5" s="11"/>
      <c r="AH5" s="11"/>
      <c r="AI5" s="11"/>
      <c r="AJ5" s="14"/>
      <c r="AK5" s="11"/>
      <c r="AL5" s="11"/>
      <c r="AM5" s="11"/>
      <c r="AN5" s="11"/>
    </row>
    <row r="6" spans="1:40" ht="18.75" thickBot="1" x14ac:dyDescent="0.3">
      <c r="A6" s="15" t="s">
        <v>2</v>
      </c>
      <c r="B6" s="2">
        <v>30</v>
      </c>
      <c r="C6" s="14" t="s">
        <v>73</v>
      </c>
      <c r="D6" s="16"/>
      <c r="E6" s="14"/>
      <c r="F6" s="15" t="s">
        <v>9</v>
      </c>
      <c r="G6" s="14">
        <v>198</v>
      </c>
      <c r="H6" s="2">
        <v>79</v>
      </c>
      <c r="I6" s="17">
        <f>G6*H6</f>
        <v>15642</v>
      </c>
      <c r="K6" s="81" t="s">
        <v>120</v>
      </c>
      <c r="L6" s="94"/>
      <c r="M6" s="94"/>
      <c r="N6" s="95"/>
      <c r="O6" s="62"/>
      <c r="P6" s="73"/>
      <c r="Q6" s="76">
        <v>0</v>
      </c>
      <c r="R6" s="70" t="s">
        <v>108</v>
      </c>
      <c r="S6" s="67">
        <f t="shared" si="0"/>
        <v>0</v>
      </c>
      <c r="T6" s="58"/>
      <c r="U6" s="58"/>
      <c r="V6" s="61"/>
      <c r="W6" s="100"/>
      <c r="X6" s="101"/>
      <c r="Y6" s="102"/>
      <c r="Z6" s="11"/>
      <c r="AA6" s="14"/>
      <c r="AB6" s="18"/>
      <c r="AC6" s="18"/>
      <c r="AE6" s="11"/>
      <c r="AF6" s="14"/>
      <c r="AG6" s="14"/>
      <c r="AH6" s="19"/>
      <c r="AI6" s="14"/>
      <c r="AJ6" s="11"/>
      <c r="AK6" s="14"/>
      <c r="AL6" s="18"/>
      <c r="AM6" s="18"/>
      <c r="AN6" s="11"/>
    </row>
    <row r="7" spans="1:40" ht="18.75" thickBot="1" x14ac:dyDescent="0.3">
      <c r="A7" s="11"/>
      <c r="B7" s="2"/>
      <c r="C7" s="14"/>
      <c r="D7" s="16"/>
      <c r="E7" s="14"/>
      <c r="F7" s="15"/>
      <c r="G7" s="14"/>
      <c r="H7" s="2"/>
      <c r="I7" s="17"/>
      <c r="K7" s="82"/>
      <c r="L7" s="45"/>
      <c r="M7" s="45"/>
      <c r="N7" s="45"/>
      <c r="O7" s="62"/>
      <c r="P7" s="73"/>
      <c r="Q7" s="76">
        <v>0</v>
      </c>
      <c r="R7" s="70" t="s">
        <v>108</v>
      </c>
      <c r="S7" s="67">
        <f t="shared" si="0"/>
        <v>0</v>
      </c>
      <c r="T7" s="58"/>
      <c r="U7" s="58"/>
      <c r="V7" s="58"/>
      <c r="W7" s="100"/>
      <c r="X7" s="101"/>
      <c r="Y7" s="102"/>
      <c r="Z7" s="11"/>
      <c r="AA7" s="14"/>
      <c r="AB7" s="18"/>
      <c r="AC7" s="18"/>
      <c r="AE7" s="11"/>
      <c r="AF7" s="14"/>
      <c r="AG7" s="14"/>
      <c r="AH7" s="19"/>
      <c r="AI7" s="14"/>
      <c r="AJ7" s="11"/>
      <c r="AK7" s="14"/>
      <c r="AL7" s="18"/>
      <c r="AM7" s="18"/>
      <c r="AN7" s="11"/>
    </row>
    <row r="8" spans="1:40" ht="18" x14ac:dyDescent="0.25">
      <c r="A8" s="11"/>
      <c r="B8" s="2"/>
      <c r="C8" s="14"/>
      <c r="D8" s="16"/>
      <c r="E8" s="14"/>
      <c r="F8" s="15"/>
      <c r="G8" s="14"/>
      <c r="H8" s="2"/>
      <c r="I8" s="17"/>
      <c r="K8" s="80" t="s">
        <v>117</v>
      </c>
      <c r="L8" s="90"/>
      <c r="M8" s="90"/>
      <c r="N8" s="91"/>
      <c r="O8" s="62"/>
      <c r="P8" s="73"/>
      <c r="Q8" s="76">
        <v>0</v>
      </c>
      <c r="R8" s="70" t="s">
        <v>108</v>
      </c>
      <c r="S8" s="67">
        <f t="shared" si="0"/>
        <v>0</v>
      </c>
      <c r="T8" s="58"/>
      <c r="U8" s="58"/>
      <c r="V8" s="58"/>
      <c r="W8" s="100"/>
      <c r="X8" s="101"/>
      <c r="Y8" s="102"/>
      <c r="Z8" s="11"/>
      <c r="AA8" s="14"/>
      <c r="AF8" s="14"/>
      <c r="AG8" s="14"/>
      <c r="AH8" s="19"/>
      <c r="AI8" s="14"/>
      <c r="AJ8" s="11"/>
      <c r="AK8" s="14"/>
      <c r="AL8" s="18"/>
      <c r="AM8" s="18"/>
      <c r="AN8" s="11"/>
    </row>
    <row r="9" spans="1:40" ht="18.75" thickBot="1" x14ac:dyDescent="0.3">
      <c r="A9" s="11"/>
      <c r="B9" s="2"/>
      <c r="C9" s="14"/>
      <c r="D9" s="16"/>
      <c r="E9" s="14"/>
      <c r="F9" s="15"/>
      <c r="G9" s="14"/>
      <c r="H9" s="2"/>
      <c r="I9" s="17"/>
      <c r="K9" s="81" t="s">
        <v>118</v>
      </c>
      <c r="L9" s="94"/>
      <c r="M9" s="94"/>
      <c r="N9" s="95"/>
      <c r="O9" s="62"/>
      <c r="P9" s="73"/>
      <c r="Q9" s="76">
        <v>0</v>
      </c>
      <c r="R9" s="70" t="s">
        <v>108</v>
      </c>
      <c r="S9" s="67">
        <f t="shared" si="0"/>
        <v>0</v>
      </c>
      <c r="T9" s="58"/>
      <c r="U9" s="58"/>
      <c r="V9" s="62"/>
      <c r="W9" s="100"/>
      <c r="X9" s="101"/>
      <c r="Y9" s="102"/>
      <c r="Z9" s="11"/>
      <c r="AA9" s="14"/>
      <c r="AF9" s="14"/>
      <c r="AG9" s="14"/>
      <c r="AH9" s="19"/>
      <c r="AI9" s="14"/>
      <c r="AJ9" s="11"/>
      <c r="AK9" s="14"/>
      <c r="AL9" s="18"/>
      <c r="AM9" s="18"/>
      <c r="AN9" s="11"/>
    </row>
    <row r="10" spans="1:40" ht="18.75" thickBot="1" x14ac:dyDescent="0.3">
      <c r="A10" s="11"/>
      <c r="B10" s="2"/>
      <c r="C10" s="14"/>
      <c r="D10" s="16"/>
      <c r="E10" s="14"/>
      <c r="F10" s="15"/>
      <c r="G10" s="14"/>
      <c r="H10" s="2"/>
      <c r="I10" s="17"/>
      <c r="K10" s="82"/>
      <c r="L10" s="45"/>
      <c r="M10" s="45"/>
      <c r="N10" s="45"/>
      <c r="O10" s="62"/>
      <c r="P10" s="73"/>
      <c r="Q10" s="76">
        <v>0</v>
      </c>
      <c r="R10" s="70" t="s">
        <v>108</v>
      </c>
      <c r="S10" s="67">
        <f t="shared" si="0"/>
        <v>0</v>
      </c>
      <c r="T10" s="58"/>
      <c r="U10" s="58"/>
      <c r="V10" s="62"/>
      <c r="W10" s="100"/>
      <c r="X10" s="101"/>
      <c r="Y10" s="102"/>
      <c r="Z10" s="11"/>
      <c r="AA10" s="14"/>
      <c r="AF10" s="14"/>
      <c r="AG10" s="14"/>
      <c r="AH10" s="19"/>
      <c r="AI10" s="14"/>
      <c r="AJ10" s="11"/>
      <c r="AK10" s="14"/>
      <c r="AL10" s="18"/>
      <c r="AM10" s="18"/>
      <c r="AN10" s="11"/>
    </row>
    <row r="11" spans="1:40" ht="18" x14ac:dyDescent="0.25">
      <c r="A11" s="11"/>
      <c r="B11" s="2"/>
      <c r="C11" s="14"/>
      <c r="D11" s="16"/>
      <c r="E11" s="14"/>
      <c r="F11" s="15"/>
      <c r="G11" s="14"/>
      <c r="H11" s="2"/>
      <c r="I11" s="17"/>
      <c r="K11" s="80" t="s">
        <v>105</v>
      </c>
      <c r="L11" s="90"/>
      <c r="M11" s="90"/>
      <c r="N11" s="91"/>
      <c r="O11" s="62"/>
      <c r="P11" s="73"/>
      <c r="Q11" s="76">
        <v>0</v>
      </c>
      <c r="R11" s="70" t="s">
        <v>108</v>
      </c>
      <c r="S11" s="67">
        <f t="shared" si="0"/>
        <v>0</v>
      </c>
      <c r="T11" s="58"/>
      <c r="U11" s="58"/>
      <c r="V11" s="62"/>
      <c r="W11" s="100"/>
      <c r="X11" s="101"/>
      <c r="Y11" s="102"/>
      <c r="Z11" s="11"/>
      <c r="AA11" s="14"/>
      <c r="AF11" s="14"/>
      <c r="AG11" s="14"/>
      <c r="AH11" s="19"/>
      <c r="AI11" s="14"/>
      <c r="AJ11" s="11"/>
      <c r="AK11" s="14"/>
      <c r="AL11" s="18"/>
      <c r="AM11" s="18"/>
      <c r="AN11" s="11"/>
    </row>
    <row r="12" spans="1:40" ht="18.75" thickBot="1" x14ac:dyDescent="0.3">
      <c r="A12" s="11"/>
      <c r="B12" s="2"/>
      <c r="C12" s="14"/>
      <c r="D12" s="16"/>
      <c r="E12" s="14"/>
      <c r="F12" s="15"/>
      <c r="G12" s="14"/>
      <c r="H12" s="2"/>
      <c r="I12" s="17"/>
      <c r="K12" s="81" t="s">
        <v>106</v>
      </c>
      <c r="L12" s="94"/>
      <c r="M12" s="94"/>
      <c r="N12" s="95"/>
      <c r="O12" s="62"/>
      <c r="P12" s="73"/>
      <c r="Q12" s="76">
        <v>0</v>
      </c>
      <c r="R12" s="70" t="s">
        <v>108</v>
      </c>
      <c r="S12" s="67">
        <f t="shared" si="0"/>
        <v>0</v>
      </c>
      <c r="T12" s="58"/>
      <c r="U12" s="58"/>
      <c r="V12" s="61"/>
      <c r="W12" s="100"/>
      <c r="X12" s="101"/>
      <c r="Y12" s="102"/>
      <c r="Z12" s="11"/>
      <c r="AA12" s="14"/>
      <c r="AF12" s="14"/>
      <c r="AG12" s="14"/>
      <c r="AH12" s="19"/>
      <c r="AI12" s="14"/>
      <c r="AJ12" s="11"/>
      <c r="AK12" s="14"/>
      <c r="AL12" s="18"/>
      <c r="AM12" s="18"/>
      <c r="AN12" s="11"/>
    </row>
    <row r="13" spans="1:40" ht="18.75" thickBot="1" x14ac:dyDescent="0.3">
      <c r="A13" s="11"/>
      <c r="B13" s="2"/>
      <c r="C13" s="14"/>
      <c r="D13" s="16"/>
      <c r="E13" s="14"/>
      <c r="F13" s="15"/>
      <c r="G13" s="14"/>
      <c r="H13" s="2"/>
      <c r="I13" s="17"/>
      <c r="K13" s="45"/>
      <c r="L13" s="45"/>
      <c r="M13" s="45"/>
      <c r="N13" s="45"/>
      <c r="O13" s="62"/>
      <c r="P13" s="73"/>
      <c r="Q13" s="76">
        <v>0</v>
      </c>
      <c r="R13" s="70" t="s">
        <v>108</v>
      </c>
      <c r="S13" s="67">
        <f t="shared" si="0"/>
        <v>0</v>
      </c>
      <c r="T13" s="58"/>
      <c r="U13" s="58"/>
      <c r="V13" s="61"/>
      <c r="W13" s="100"/>
      <c r="X13" s="101"/>
      <c r="Y13" s="102"/>
      <c r="Z13" s="11"/>
      <c r="AA13" s="14"/>
      <c r="AF13" s="14"/>
      <c r="AG13" s="14"/>
      <c r="AH13" s="19"/>
      <c r="AI13" s="14"/>
      <c r="AJ13" s="11"/>
      <c r="AK13" s="14"/>
      <c r="AL13" s="18"/>
      <c r="AM13" s="18"/>
      <c r="AN13" s="11"/>
    </row>
    <row r="14" spans="1:40" ht="18" x14ac:dyDescent="0.25">
      <c r="A14" s="6" t="s">
        <v>83</v>
      </c>
      <c r="B14" s="2">
        <v>10128</v>
      </c>
      <c r="C14" s="14" t="s">
        <v>74</v>
      </c>
      <c r="D14" s="20"/>
      <c r="E14" s="11"/>
      <c r="F14" s="15"/>
      <c r="G14" s="11"/>
      <c r="H14" s="2"/>
      <c r="I14" s="17"/>
      <c r="K14" s="109" t="s">
        <v>7</v>
      </c>
      <c r="L14" s="110"/>
      <c r="M14" s="110"/>
      <c r="N14" s="111"/>
      <c r="O14" s="58"/>
      <c r="P14" s="73"/>
      <c r="Q14" s="76">
        <v>0</v>
      </c>
      <c r="R14" s="70" t="s">
        <v>108</v>
      </c>
      <c r="S14" s="67">
        <f t="shared" si="0"/>
        <v>0</v>
      </c>
      <c r="T14" s="58"/>
      <c r="U14" s="58"/>
      <c r="V14" s="61"/>
      <c r="W14" s="100"/>
      <c r="X14" s="101"/>
      <c r="Y14" s="102"/>
      <c r="Z14" s="11"/>
      <c r="AA14" s="11"/>
      <c r="AB14" s="11"/>
      <c r="AC14" s="18"/>
      <c r="AD14" s="18"/>
      <c r="AE14" s="11"/>
    </row>
    <row r="15" spans="1:40" ht="18.75" thickBot="1" x14ac:dyDescent="0.3">
      <c r="B15" s="2"/>
      <c r="C15" s="14"/>
      <c r="D15" s="20"/>
      <c r="E15" s="11"/>
      <c r="F15" s="15"/>
      <c r="G15" s="11"/>
      <c r="H15" s="2"/>
      <c r="I15" s="17"/>
      <c r="K15" s="112"/>
      <c r="L15" s="113"/>
      <c r="M15" s="113"/>
      <c r="N15" s="114"/>
      <c r="O15" s="58"/>
      <c r="P15" s="73"/>
      <c r="Q15" s="76">
        <v>0</v>
      </c>
      <c r="R15" s="70" t="s">
        <v>108</v>
      </c>
      <c r="S15" s="67">
        <f t="shared" si="0"/>
        <v>0</v>
      </c>
      <c r="T15" s="58"/>
      <c r="U15" s="58"/>
      <c r="V15" s="61"/>
      <c r="W15" s="100"/>
      <c r="X15" s="101"/>
      <c r="Y15" s="102"/>
      <c r="Z15" s="11"/>
      <c r="AA15" s="11"/>
      <c r="AB15" s="11"/>
      <c r="AC15" s="18"/>
      <c r="AD15" s="18"/>
      <c r="AE15" s="11"/>
    </row>
    <row r="16" spans="1:40" ht="18.75" thickBot="1" x14ac:dyDescent="0.3">
      <c r="B16" s="2"/>
      <c r="C16" s="14"/>
      <c r="D16" s="20"/>
      <c r="E16" s="11"/>
      <c r="F16" s="15"/>
      <c r="G16" s="11"/>
      <c r="H16" s="2"/>
      <c r="I16" s="17"/>
      <c r="K16" s="128"/>
      <c r="L16" s="129" t="s">
        <v>122</v>
      </c>
      <c r="M16" s="130" t="s">
        <v>114</v>
      </c>
      <c r="N16" s="131" t="s">
        <v>115</v>
      </c>
      <c r="O16" s="58"/>
      <c r="P16" s="73"/>
      <c r="Q16" s="76">
        <v>0</v>
      </c>
      <c r="R16" s="70" t="s">
        <v>108</v>
      </c>
      <c r="S16" s="67">
        <f t="shared" si="0"/>
        <v>0</v>
      </c>
      <c r="T16" s="58"/>
      <c r="U16" s="58"/>
      <c r="V16" s="61"/>
      <c r="W16" s="100"/>
      <c r="X16" s="101"/>
      <c r="Y16" s="102"/>
      <c r="Z16" s="11"/>
      <c r="AA16" s="11"/>
      <c r="AB16" s="11"/>
      <c r="AC16" s="18"/>
      <c r="AD16" s="18"/>
      <c r="AE16" s="11"/>
    </row>
    <row r="17" spans="1:31" ht="18" x14ac:dyDescent="0.25">
      <c r="B17" s="2"/>
      <c r="C17" s="14"/>
      <c r="D17" s="20"/>
      <c r="E17" s="11"/>
      <c r="F17" s="15"/>
      <c r="G17" s="11"/>
      <c r="H17" s="2"/>
      <c r="I17" s="17"/>
      <c r="K17" s="128" t="s">
        <v>126</v>
      </c>
      <c r="L17" s="150">
        <v>0</v>
      </c>
      <c r="M17" s="151">
        <v>0</v>
      </c>
      <c r="N17" s="135">
        <f>L17*M17</f>
        <v>0</v>
      </c>
      <c r="O17" s="58"/>
      <c r="P17" s="73"/>
      <c r="Q17" s="76">
        <v>0</v>
      </c>
      <c r="R17" s="70" t="s">
        <v>108</v>
      </c>
      <c r="S17" s="67">
        <f t="shared" si="0"/>
        <v>0</v>
      </c>
      <c r="T17" s="58"/>
      <c r="U17" s="58"/>
      <c r="V17" s="61"/>
      <c r="W17" s="100"/>
      <c r="X17" s="101"/>
      <c r="Y17" s="102"/>
      <c r="Z17" s="11"/>
      <c r="AA17" s="11"/>
      <c r="AB17" s="11"/>
      <c r="AC17" s="18"/>
      <c r="AD17" s="18"/>
      <c r="AE17" s="11"/>
    </row>
    <row r="18" spans="1:31" ht="18.75" thickBot="1" x14ac:dyDescent="0.3">
      <c r="A18" s="15"/>
      <c r="B18" s="2"/>
      <c r="C18" s="14"/>
      <c r="D18" s="23"/>
      <c r="E18" s="14"/>
      <c r="F18" s="21" t="s">
        <v>46</v>
      </c>
      <c r="G18" s="11">
        <v>15</v>
      </c>
      <c r="H18" s="2" t="e">
        <f>#REF!/1.2</f>
        <v>#REF!</v>
      </c>
      <c r="I18" s="17" t="e">
        <f>H18*G18</f>
        <v>#REF!</v>
      </c>
      <c r="K18" s="143" t="s">
        <v>125</v>
      </c>
      <c r="L18" s="132">
        <v>0</v>
      </c>
      <c r="M18" s="50">
        <v>0</v>
      </c>
      <c r="N18" s="48">
        <f>M18*L18</f>
        <v>0</v>
      </c>
      <c r="O18" s="62"/>
      <c r="P18" s="73"/>
      <c r="Q18" s="76">
        <v>0</v>
      </c>
      <c r="R18" s="70" t="s">
        <v>108</v>
      </c>
      <c r="S18" s="67">
        <f t="shared" si="0"/>
        <v>0</v>
      </c>
      <c r="T18" s="58"/>
      <c r="U18" s="58"/>
      <c r="V18" s="61"/>
      <c r="W18" s="100"/>
      <c r="X18" s="101"/>
      <c r="Y18" s="102"/>
      <c r="Z18" s="11"/>
      <c r="AA18" s="11"/>
      <c r="AB18" s="11"/>
      <c r="AC18" s="11"/>
      <c r="AD18" s="11"/>
      <c r="AE18" s="11"/>
    </row>
    <row r="19" spans="1:31" ht="18.75" thickBot="1" x14ac:dyDescent="0.3">
      <c r="A19" s="15"/>
      <c r="B19" s="2"/>
      <c r="C19" s="14"/>
      <c r="D19" s="23"/>
      <c r="E19" s="14"/>
      <c r="F19" s="21"/>
      <c r="G19" s="11"/>
      <c r="H19" s="2"/>
      <c r="I19" s="17"/>
      <c r="K19" s="49"/>
      <c r="L19" s="145"/>
      <c r="M19" s="78"/>
      <c r="N19" s="53"/>
      <c r="O19" s="62"/>
      <c r="P19" s="73"/>
      <c r="Q19" s="76">
        <v>0</v>
      </c>
      <c r="R19" s="70" t="s">
        <v>108</v>
      </c>
      <c r="S19" s="67">
        <f t="shared" si="0"/>
        <v>0</v>
      </c>
      <c r="T19" s="58"/>
      <c r="U19" s="58"/>
      <c r="V19" s="61"/>
      <c r="W19" s="100"/>
      <c r="X19" s="101"/>
      <c r="Y19" s="102"/>
      <c r="Z19" s="11"/>
      <c r="AA19" s="11"/>
      <c r="AB19" s="11"/>
      <c r="AC19" s="11"/>
      <c r="AD19" s="11"/>
      <c r="AE19" s="11"/>
    </row>
    <row r="20" spans="1:31" ht="18" x14ac:dyDescent="0.25">
      <c r="A20" s="15"/>
      <c r="B20" s="2"/>
      <c r="C20" s="11"/>
      <c r="D20" s="23"/>
      <c r="E20" s="14"/>
      <c r="F20" s="15"/>
      <c r="G20" s="11"/>
      <c r="H20" s="11"/>
      <c r="I20" s="20"/>
      <c r="K20" s="143" t="s">
        <v>103</v>
      </c>
      <c r="L20" s="139">
        <v>0</v>
      </c>
      <c r="M20" s="139"/>
      <c r="N20" s="142"/>
      <c r="O20" s="62"/>
      <c r="P20" s="73"/>
      <c r="Q20" s="76">
        <v>0</v>
      </c>
      <c r="R20" s="70" t="s">
        <v>108</v>
      </c>
      <c r="S20" s="67">
        <f t="shared" si="0"/>
        <v>0</v>
      </c>
      <c r="T20" s="58"/>
      <c r="U20" s="58"/>
      <c r="V20" s="61"/>
      <c r="W20" s="100"/>
      <c r="X20" s="101"/>
      <c r="Y20" s="102"/>
    </row>
    <row r="21" spans="1:31" ht="18" x14ac:dyDescent="0.25">
      <c r="A21" s="15"/>
      <c r="B21" s="2"/>
      <c r="C21" s="11"/>
      <c r="D21" s="23"/>
      <c r="E21" s="14"/>
      <c r="F21" s="15"/>
      <c r="G21" s="11"/>
      <c r="H21" s="11"/>
      <c r="I21" s="20"/>
      <c r="K21" s="143" t="s">
        <v>132</v>
      </c>
      <c r="L21" s="139">
        <v>0</v>
      </c>
      <c r="M21" s="139"/>
      <c r="N21" s="142"/>
      <c r="O21" s="62"/>
      <c r="P21" s="73"/>
      <c r="Q21" s="76">
        <v>0</v>
      </c>
      <c r="R21" s="70" t="s">
        <v>108</v>
      </c>
      <c r="S21" s="67">
        <f t="shared" si="0"/>
        <v>0</v>
      </c>
      <c r="T21" s="58"/>
      <c r="U21" s="58"/>
      <c r="V21" s="61"/>
      <c r="W21" s="100"/>
      <c r="X21" s="101"/>
      <c r="Y21" s="102"/>
    </row>
    <row r="22" spans="1:31" ht="18.75" thickBot="1" x14ac:dyDescent="0.3">
      <c r="A22" s="15"/>
      <c r="B22" s="2"/>
      <c r="C22" s="11"/>
      <c r="D22" s="20"/>
      <c r="E22" s="11"/>
      <c r="F22" s="11"/>
      <c r="G22" s="11"/>
      <c r="H22" s="11"/>
      <c r="I22" s="20"/>
      <c r="K22" s="144" t="s">
        <v>129</v>
      </c>
      <c r="L22" s="140">
        <v>0</v>
      </c>
      <c r="M22" s="140"/>
      <c r="N22" s="141"/>
      <c r="O22" s="58"/>
      <c r="P22" s="73"/>
      <c r="Q22" s="76">
        <v>0</v>
      </c>
      <c r="R22" s="70" t="s">
        <v>108</v>
      </c>
      <c r="S22" s="67">
        <f t="shared" si="0"/>
        <v>0</v>
      </c>
      <c r="T22" s="58"/>
      <c r="U22" s="58"/>
      <c r="V22" s="61"/>
      <c r="W22" s="100"/>
      <c r="X22" s="101"/>
      <c r="Y22" s="102"/>
    </row>
    <row r="23" spans="1:31" ht="18.75" thickBot="1" x14ac:dyDescent="0.3">
      <c r="A23" s="15"/>
      <c r="B23" s="2"/>
      <c r="C23" s="11"/>
      <c r="D23" s="20"/>
      <c r="E23" s="11"/>
      <c r="F23" s="11"/>
      <c r="G23" s="11"/>
      <c r="H23" s="11"/>
      <c r="I23" s="20"/>
      <c r="K23" s="46"/>
      <c r="L23" s="51"/>
      <c r="M23" s="51"/>
      <c r="N23" s="52"/>
      <c r="O23" s="58"/>
      <c r="P23" s="73"/>
      <c r="Q23" s="76">
        <v>0</v>
      </c>
      <c r="R23" s="70" t="s">
        <v>108</v>
      </c>
      <c r="S23" s="67">
        <f t="shared" si="0"/>
        <v>0</v>
      </c>
      <c r="T23" s="58"/>
      <c r="U23" s="58"/>
      <c r="V23" s="61"/>
      <c r="W23" s="100"/>
      <c r="X23" s="101"/>
      <c r="Y23" s="102"/>
    </row>
    <row r="24" spans="1:31" ht="18" x14ac:dyDescent="0.25">
      <c r="A24" s="15"/>
      <c r="B24" s="2"/>
      <c r="C24" s="11"/>
      <c r="D24" s="20"/>
      <c r="E24" s="11"/>
      <c r="F24" s="11"/>
      <c r="G24" s="11"/>
      <c r="H24" s="11"/>
      <c r="I24" s="20"/>
      <c r="K24" s="128" t="s">
        <v>127</v>
      </c>
      <c r="L24" s="133">
        <f>L17</f>
        <v>0</v>
      </c>
      <c r="M24" s="134">
        <f>M17/1.2</f>
        <v>0</v>
      </c>
      <c r="N24" s="135">
        <f>L24*M24</f>
        <v>0</v>
      </c>
      <c r="O24" s="58"/>
      <c r="P24" s="122"/>
      <c r="Q24" s="123">
        <v>0</v>
      </c>
      <c r="R24" s="124" t="s">
        <v>108</v>
      </c>
      <c r="S24" s="67">
        <f t="shared" si="0"/>
        <v>0</v>
      </c>
      <c r="T24" s="58"/>
      <c r="U24" s="58"/>
      <c r="V24" s="61"/>
      <c r="W24" s="100"/>
      <c r="X24" s="101"/>
      <c r="Y24" s="102"/>
    </row>
    <row r="25" spans="1:31" ht="18.75" thickBot="1" x14ac:dyDescent="0.3">
      <c r="A25" s="15"/>
      <c r="B25" s="2"/>
      <c r="C25" s="11"/>
      <c r="D25" s="20"/>
      <c r="E25" s="11"/>
      <c r="F25" s="11"/>
      <c r="G25" s="11"/>
      <c r="H25" s="11"/>
      <c r="I25" s="20"/>
      <c r="K25" s="127" t="s">
        <v>128</v>
      </c>
      <c r="L25" s="136">
        <f>L18</f>
        <v>0</v>
      </c>
      <c r="M25" s="125">
        <f>M18/1.2</f>
        <v>0</v>
      </c>
      <c r="N25" s="79">
        <f>M25*L25</f>
        <v>0</v>
      </c>
      <c r="O25" s="58"/>
      <c r="P25" s="74"/>
      <c r="Q25" s="77">
        <v>0</v>
      </c>
      <c r="R25" s="71" t="s">
        <v>108</v>
      </c>
      <c r="S25" s="68">
        <f t="shared" si="0"/>
        <v>0</v>
      </c>
      <c r="T25" s="58"/>
      <c r="U25" s="58"/>
      <c r="V25" s="61"/>
      <c r="W25" s="100"/>
      <c r="X25" s="101"/>
      <c r="Y25" s="102"/>
    </row>
    <row r="26" spans="1:31" ht="18.75" thickBot="1" x14ac:dyDescent="0.3">
      <c r="A26" s="15"/>
      <c r="B26" s="2"/>
      <c r="C26" s="11"/>
      <c r="D26" s="20"/>
      <c r="E26" s="11"/>
      <c r="F26" s="11"/>
      <c r="G26" s="11"/>
      <c r="H26" s="11"/>
      <c r="I26" s="20"/>
      <c r="K26" s="49"/>
      <c r="L26" s="126"/>
      <c r="M26" s="146"/>
      <c r="N26" s="53"/>
      <c r="O26" s="58"/>
      <c r="P26" s="54"/>
      <c r="Q26" s="55"/>
      <c r="R26" s="56"/>
      <c r="S26" s="65"/>
      <c r="T26" s="58"/>
      <c r="U26" s="58"/>
      <c r="V26" s="61"/>
      <c r="W26" s="100"/>
      <c r="X26" s="101"/>
      <c r="Y26" s="102"/>
    </row>
    <row r="27" spans="1:31" ht="18.75" thickBot="1" x14ac:dyDescent="0.3">
      <c r="A27" s="15"/>
      <c r="B27" s="2"/>
      <c r="C27" s="11"/>
      <c r="D27" s="20"/>
      <c r="E27" s="11"/>
      <c r="F27" s="11"/>
      <c r="G27" s="11"/>
      <c r="H27" s="11"/>
      <c r="I27" s="20"/>
      <c r="K27" s="147" t="s">
        <v>123</v>
      </c>
      <c r="L27" s="92">
        <f>SUM(L18+L17)</f>
        <v>0</v>
      </c>
      <c r="M27" s="92"/>
      <c r="N27" s="93"/>
      <c r="O27" s="62"/>
      <c r="P27" s="83" t="s">
        <v>116</v>
      </c>
      <c r="Q27" s="57">
        <f>SUM(Q4:Q25)</f>
        <v>0</v>
      </c>
      <c r="R27" s="115" t="str">
        <f>IF(Q29&lt;0, "Your event will make a loss on these figures, you will need to reduce the costs", "Your event will break even or make a profit, but remember to underestimate attendance to allow some contigency")</f>
        <v>Your event will break even or make a profit, but remember to underestimate attendance to allow some contigency</v>
      </c>
      <c r="S27" s="116"/>
      <c r="T27" s="58"/>
      <c r="U27" s="58"/>
      <c r="V27" s="61"/>
      <c r="W27" s="100"/>
      <c r="X27" s="101"/>
      <c r="Y27" s="102"/>
    </row>
    <row r="28" spans="1:31" ht="18.75" thickBot="1" x14ac:dyDescent="0.3">
      <c r="A28" s="15"/>
      <c r="B28" s="2"/>
      <c r="C28" s="11"/>
      <c r="D28" s="20"/>
      <c r="E28" s="11"/>
      <c r="F28" s="11"/>
      <c r="G28" s="11"/>
      <c r="H28" s="11"/>
      <c r="I28" s="20"/>
      <c r="K28" s="148"/>
      <c r="L28" s="51"/>
      <c r="M28" s="47"/>
      <c r="N28" s="48"/>
      <c r="O28" s="62"/>
      <c r="P28" s="84" t="s">
        <v>7</v>
      </c>
      <c r="Q28" s="57">
        <f>L29</f>
        <v>0</v>
      </c>
      <c r="R28" s="115"/>
      <c r="S28" s="116"/>
      <c r="T28" s="58"/>
      <c r="U28" s="58"/>
      <c r="V28" s="61"/>
      <c r="W28" s="100"/>
      <c r="X28" s="101"/>
      <c r="Y28" s="102"/>
    </row>
    <row r="29" spans="1:31" ht="18.75" thickBot="1" x14ac:dyDescent="0.3">
      <c r="A29" s="15"/>
      <c r="B29" s="2"/>
      <c r="C29" s="11"/>
      <c r="D29" s="20"/>
      <c r="E29" s="11"/>
      <c r="F29" s="11"/>
      <c r="G29" s="11"/>
      <c r="H29" s="11"/>
      <c r="I29" s="20"/>
      <c r="K29" s="149" t="s">
        <v>131</v>
      </c>
      <c r="L29" s="137">
        <f>SUM(L20:N20,N25:N25,N24, L21)</f>
        <v>0</v>
      </c>
      <c r="M29" s="137"/>
      <c r="N29" s="138"/>
      <c r="O29" s="62"/>
      <c r="P29" s="85" t="s">
        <v>111</v>
      </c>
      <c r="Q29" s="57">
        <f>Q28-Q27</f>
        <v>0</v>
      </c>
      <c r="R29" s="117"/>
      <c r="S29" s="118"/>
      <c r="T29" s="58"/>
      <c r="U29" s="63"/>
      <c r="V29" s="64"/>
      <c r="W29" s="103"/>
      <c r="X29" s="104"/>
      <c r="Y29" s="105"/>
    </row>
    <row r="30" spans="1:31" ht="15" customHeight="1" x14ac:dyDescent="0.2">
      <c r="A30" s="15"/>
      <c r="B30" s="2"/>
      <c r="C30" s="11"/>
      <c r="D30" s="20"/>
      <c r="E30" s="11"/>
      <c r="F30" s="11"/>
      <c r="G30" s="11"/>
      <c r="H30" s="11"/>
      <c r="I30" s="20"/>
      <c r="U30" s="11"/>
      <c r="V30" s="2"/>
      <c r="W30" s="11"/>
      <c r="X30" s="11"/>
      <c r="Y30" s="11"/>
    </row>
    <row r="31" spans="1:31" ht="15" customHeight="1" x14ac:dyDescent="0.2">
      <c r="A31" s="15"/>
      <c r="B31" s="2"/>
      <c r="C31" s="11"/>
      <c r="D31" s="20"/>
      <c r="E31" s="11"/>
      <c r="F31" s="11"/>
      <c r="G31" s="11"/>
      <c r="H31" s="11"/>
      <c r="I31" s="20"/>
      <c r="U31" s="11"/>
      <c r="V31" s="2"/>
      <c r="W31" s="11"/>
      <c r="X31" s="11"/>
      <c r="Y31" s="11"/>
    </row>
    <row r="32" spans="1:31" ht="15" customHeight="1" x14ac:dyDescent="0.2">
      <c r="A32" s="15"/>
      <c r="B32" s="2"/>
      <c r="C32" s="11"/>
      <c r="D32" s="20"/>
      <c r="E32" s="11"/>
      <c r="F32" s="11"/>
      <c r="G32" s="11"/>
      <c r="H32" s="11"/>
      <c r="I32" s="20"/>
      <c r="L32" s="44"/>
      <c r="M32" s="44"/>
      <c r="U32" s="11"/>
      <c r="V32" s="2"/>
      <c r="W32" s="11"/>
      <c r="X32" s="11"/>
      <c r="Y32" s="11"/>
    </row>
    <row r="33" spans="1:29" ht="15" customHeight="1" x14ac:dyDescent="0.2">
      <c r="A33" s="15"/>
      <c r="B33" s="2"/>
      <c r="C33" s="11"/>
      <c r="D33" s="20"/>
      <c r="E33" s="11"/>
      <c r="F33" s="11"/>
      <c r="G33" s="11"/>
      <c r="H33" s="11"/>
      <c r="I33" s="20"/>
      <c r="U33" s="11"/>
      <c r="V33" s="2"/>
      <c r="W33" s="11"/>
      <c r="X33" s="11"/>
      <c r="Y33" s="11"/>
    </row>
    <row r="34" spans="1:29" ht="15" customHeight="1" x14ac:dyDescent="0.2">
      <c r="A34" s="15"/>
      <c r="B34" s="2"/>
      <c r="C34" s="11"/>
      <c r="D34" s="20"/>
      <c r="E34" s="11"/>
      <c r="F34" s="11"/>
      <c r="G34" s="11"/>
      <c r="H34" s="11"/>
      <c r="I34" s="20"/>
      <c r="U34" s="11"/>
      <c r="V34" s="2"/>
      <c r="W34" s="11"/>
      <c r="X34" s="11"/>
      <c r="Y34" s="11"/>
    </row>
    <row r="35" spans="1:29" ht="15.75" customHeight="1" x14ac:dyDescent="0.2">
      <c r="A35" s="15"/>
      <c r="B35" s="2"/>
      <c r="C35" s="11"/>
      <c r="D35" s="20"/>
      <c r="E35" s="11"/>
      <c r="F35" s="11"/>
      <c r="G35" s="11"/>
      <c r="H35" s="11"/>
      <c r="I35" s="20"/>
      <c r="U35" s="11"/>
      <c r="V35" s="2"/>
      <c r="W35" s="11"/>
      <c r="X35" s="11"/>
      <c r="Y35" s="11"/>
      <c r="Z35" s="11"/>
      <c r="AA35" s="11"/>
    </row>
    <row r="36" spans="1:29" x14ac:dyDescent="0.2">
      <c r="A36" s="15" t="s">
        <v>23</v>
      </c>
      <c r="B36" s="2">
        <f>SUM(B6:B35)</f>
        <v>10158</v>
      </c>
      <c r="C36" s="14"/>
      <c r="D36" s="23"/>
      <c r="E36" s="14"/>
      <c r="F36" s="14"/>
      <c r="G36" s="11"/>
      <c r="H36" s="11"/>
      <c r="I36" s="20"/>
      <c r="U36" s="11"/>
      <c r="V36" s="2"/>
      <c r="W36" s="14"/>
      <c r="X36" s="14"/>
      <c r="Y36" s="14"/>
      <c r="Z36" s="14"/>
      <c r="AA36" s="11"/>
      <c r="AB36" s="11"/>
      <c r="AC36" s="11"/>
    </row>
    <row r="37" spans="1:29" x14ac:dyDescent="0.2">
      <c r="A37" s="15" t="s">
        <v>17</v>
      </c>
      <c r="B37" s="2" t="e">
        <f>#REF!+#REF!</f>
        <v>#REF!</v>
      </c>
      <c r="C37" s="14"/>
      <c r="D37" s="23"/>
      <c r="E37" s="14"/>
      <c r="F37" s="14"/>
      <c r="G37" s="11"/>
      <c r="H37" s="11"/>
      <c r="I37" s="20"/>
      <c r="U37" s="11"/>
      <c r="V37" s="2"/>
      <c r="W37" s="14"/>
      <c r="X37" s="14"/>
      <c r="Y37" s="14"/>
      <c r="Z37" s="14"/>
      <c r="AA37" s="11"/>
      <c r="AB37" s="11"/>
      <c r="AC37" s="11"/>
    </row>
    <row r="38" spans="1:29" ht="54.75" customHeight="1" x14ac:dyDescent="0.2">
      <c r="A38" s="15" t="s">
        <v>8</v>
      </c>
      <c r="B38" s="2" t="e">
        <f>B37-B36</f>
        <v>#REF!</v>
      </c>
      <c r="C38" s="14"/>
      <c r="D38" s="23"/>
      <c r="E38" s="14"/>
      <c r="F38" s="14"/>
      <c r="G38" s="11"/>
      <c r="H38" s="11"/>
      <c r="I38" s="20"/>
      <c r="U38" s="11"/>
      <c r="V38" s="43"/>
      <c r="W38" s="14"/>
      <c r="X38" s="14"/>
      <c r="Y38" s="14"/>
      <c r="Z38" s="14"/>
      <c r="AA38" s="11"/>
      <c r="AB38" s="11"/>
      <c r="AC38" s="11"/>
    </row>
    <row r="39" spans="1:29" x14ac:dyDescent="0.2"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1:29" x14ac:dyDescent="0.2"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29" x14ac:dyDescent="0.2">
      <c r="T41" s="11"/>
      <c r="U41" s="11"/>
      <c r="V41" s="11"/>
      <c r="W41" s="11"/>
      <c r="X41" s="11"/>
      <c r="Y41" s="11"/>
      <c r="Z41" s="11"/>
      <c r="AA41" s="11"/>
      <c r="AB41" s="11"/>
      <c r="AC41" s="11"/>
    </row>
  </sheetData>
  <sheetProtection algorithmName="SHA-512" hashValue="bD94ExRA0OryUWwkIRoML6CLjxPAm/GdRVCpczzQxWAlJqTXbCwcGNQAf15T766V/ymragAky7PavWByd4D9yQ==" saltValue="95QZmKNAYRpfQqzSt076YA==" spinCount="100000" sheet="1" objects="1" scenarios="1" insertRows="0"/>
  <mergeCells count="17">
    <mergeCell ref="K14:N15"/>
    <mergeCell ref="L20:N20"/>
    <mergeCell ref="L21:N21"/>
    <mergeCell ref="L22:N22"/>
    <mergeCell ref="L27:N27"/>
    <mergeCell ref="R27:S29"/>
    <mergeCell ref="L29:N29"/>
    <mergeCell ref="K2:N3"/>
    <mergeCell ref="P2:S2"/>
    <mergeCell ref="W2:Y2"/>
    <mergeCell ref="W3:Y29"/>
    <mergeCell ref="L5:N5"/>
    <mergeCell ref="L6:N6"/>
    <mergeCell ref="L8:N8"/>
    <mergeCell ref="L9:N9"/>
    <mergeCell ref="L11:N11"/>
    <mergeCell ref="L12:N12"/>
  </mergeCells>
  <conditionalFormatting sqref="Q29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R27">
    <cfRule type="containsText" dxfId="1" priority="1" operator="containsText" text="loss">
      <formula>NOT(ISERROR(SEARCH("loss",R27)))</formula>
    </cfRule>
    <cfRule type="containsText" dxfId="0" priority="2" operator="containsText" text="profit">
      <formula>NOT(ISERROR(SEARCH("profit",R27)))</formula>
    </cfRule>
  </conditionalFormatting>
  <dataValidations count="1">
    <dataValidation type="list" allowBlank="1" showInputMessage="1" showErrorMessage="1" sqref="R4:R26">
      <formula1>$U$3:$U$4</formula1>
    </dataValidation>
  </dataValidations>
  <pageMargins left="0.25" right="0.25" top="0.75" bottom="0.75" header="0.3" footer="0.3"/>
  <pageSetup paperSize="9" scale="93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N58"/>
  <sheetViews>
    <sheetView topLeftCell="J1" workbookViewId="0">
      <selection activeCell="U1" sqref="U1"/>
    </sheetView>
  </sheetViews>
  <sheetFormatPr defaultRowHeight="12.75" x14ac:dyDescent="0.2"/>
  <cols>
    <col min="1" max="1" width="26.5703125" style="6" hidden="1" customWidth="1"/>
    <col min="2" max="2" width="12.42578125" style="4" hidden="1" customWidth="1"/>
    <col min="3" max="4" width="0" style="6" hidden="1" customWidth="1"/>
    <col min="5" max="5" width="6.140625" style="6" hidden="1" customWidth="1"/>
    <col min="6" max="6" width="16.42578125" style="6" hidden="1" customWidth="1"/>
    <col min="7" max="7" width="4.42578125" style="6" hidden="1" customWidth="1"/>
    <col min="8" max="8" width="7" style="6" hidden="1" customWidth="1"/>
    <col min="9" max="9" width="10.7109375" style="6" hidden="1" customWidth="1"/>
    <col min="10" max="10" width="6" style="6" customWidth="1"/>
    <col min="11" max="11" width="24" style="6" customWidth="1"/>
    <col min="12" max="12" width="10.42578125" style="4" bestFit="1" customWidth="1"/>
    <col min="13" max="13" width="14.7109375" style="6" customWidth="1"/>
    <col min="14" max="14" width="10.42578125" style="6" customWidth="1"/>
    <col min="15" max="15" width="6.85546875" style="6" customWidth="1"/>
    <col min="16" max="16" width="20.42578125" style="6" customWidth="1"/>
    <col min="17" max="18" width="9.140625" style="6"/>
    <col min="19" max="19" width="11.7109375" style="6" customWidth="1"/>
    <col min="20" max="20" width="7.140625" style="6" customWidth="1"/>
    <col min="21" max="21" width="32" style="6" customWidth="1"/>
    <col min="22" max="22" width="11.85546875" style="6" customWidth="1"/>
    <col min="23" max="23" width="9.42578125" style="6" bestFit="1" customWidth="1"/>
    <col min="24" max="24" width="11.5703125" style="6" customWidth="1"/>
    <col min="25" max="25" width="9.140625" style="6"/>
    <col min="26" max="26" width="21.140625" style="6" customWidth="1"/>
    <col min="27" max="27" width="17.7109375" style="6" customWidth="1"/>
    <col min="28" max="28" width="9.140625" style="6"/>
    <col min="29" max="29" width="12.28515625" style="6" customWidth="1"/>
    <col min="30" max="30" width="11.5703125" style="6" customWidth="1"/>
    <col min="31" max="16384" width="9.140625" style="6"/>
  </cols>
  <sheetData>
    <row r="1" spans="1:40" ht="18.75" x14ac:dyDescent="0.3">
      <c r="A1" s="5" t="s">
        <v>99</v>
      </c>
      <c r="K1" s="6" t="s">
        <v>101</v>
      </c>
      <c r="U1" s="38" t="s">
        <v>102</v>
      </c>
    </row>
    <row r="2" spans="1:40" ht="13.5" thickBot="1" x14ac:dyDescent="0.25"/>
    <row r="3" spans="1:40" ht="13.5" thickBot="1" x14ac:dyDescent="0.25">
      <c r="A3" s="7" t="s">
        <v>61</v>
      </c>
      <c r="K3" s="8" t="s">
        <v>97</v>
      </c>
      <c r="L3" s="1"/>
      <c r="M3" s="9"/>
      <c r="N3" s="9"/>
      <c r="O3" s="9"/>
      <c r="P3" s="9"/>
      <c r="Q3" s="9"/>
      <c r="R3" s="9"/>
      <c r="S3" s="10"/>
      <c r="U3" s="39" t="s">
        <v>62</v>
      </c>
      <c r="V3" s="40"/>
      <c r="W3" s="41"/>
      <c r="X3" s="41"/>
      <c r="Y3" s="41"/>
      <c r="Z3" s="41"/>
      <c r="AA3" s="41"/>
      <c r="AB3" s="41"/>
      <c r="AC3" s="42"/>
      <c r="AE3" s="12"/>
      <c r="AF3" s="11"/>
      <c r="AG3" s="11"/>
      <c r="AH3" s="11"/>
      <c r="AI3" s="11"/>
      <c r="AJ3" s="11"/>
      <c r="AK3" s="11"/>
      <c r="AL3" s="11"/>
      <c r="AM3" s="11"/>
      <c r="AN3" s="11"/>
    </row>
    <row r="4" spans="1:40" x14ac:dyDescent="0.2">
      <c r="A4" s="13"/>
      <c r="B4" s="1" t="s">
        <v>0</v>
      </c>
      <c r="C4" s="9" t="s">
        <v>25</v>
      </c>
      <c r="D4" s="10" t="s">
        <v>1</v>
      </c>
      <c r="E4" s="11"/>
      <c r="F4" s="13"/>
      <c r="G4" s="9" t="s">
        <v>3</v>
      </c>
      <c r="H4" s="9"/>
      <c r="I4" s="10"/>
      <c r="K4" s="13"/>
      <c r="L4" s="1" t="s">
        <v>0</v>
      </c>
      <c r="M4" s="9" t="s">
        <v>25</v>
      </c>
      <c r="N4" s="10" t="s">
        <v>1</v>
      </c>
      <c r="O4" s="11"/>
      <c r="P4" s="13"/>
      <c r="Q4" s="9" t="s">
        <v>3</v>
      </c>
      <c r="R4" s="9"/>
      <c r="S4" s="10"/>
      <c r="U4" s="15"/>
      <c r="V4" s="2" t="s">
        <v>0</v>
      </c>
      <c r="W4" s="11" t="s">
        <v>29</v>
      </c>
      <c r="X4" s="20" t="s">
        <v>1</v>
      </c>
      <c r="Y4" s="11"/>
      <c r="Z4" s="21"/>
      <c r="AA4" s="11" t="s">
        <v>3</v>
      </c>
      <c r="AB4" s="11"/>
      <c r="AC4" s="20"/>
      <c r="AE4" s="11"/>
      <c r="AF4" s="11"/>
      <c r="AG4" s="11"/>
      <c r="AH4" s="11"/>
      <c r="AI4" s="11"/>
      <c r="AJ4" s="14"/>
      <c r="AK4" s="11"/>
      <c r="AL4" s="11"/>
      <c r="AM4" s="11"/>
      <c r="AN4" s="11"/>
    </row>
    <row r="5" spans="1:40" x14ac:dyDescent="0.2">
      <c r="A5" s="15" t="s">
        <v>2</v>
      </c>
      <c r="B5" s="2">
        <v>30</v>
      </c>
      <c r="C5" s="14" t="s">
        <v>73</v>
      </c>
      <c r="D5" s="16"/>
      <c r="E5" s="14"/>
      <c r="F5" s="15" t="s">
        <v>9</v>
      </c>
      <c r="G5" s="14">
        <v>198</v>
      </c>
      <c r="H5" s="2">
        <v>79</v>
      </c>
      <c r="I5" s="17">
        <f>G5*H5</f>
        <v>15642</v>
      </c>
      <c r="K5" s="15" t="s">
        <v>2</v>
      </c>
      <c r="L5" s="2">
        <v>60</v>
      </c>
      <c r="M5" s="14" t="s">
        <v>73</v>
      </c>
      <c r="N5" s="16"/>
      <c r="O5" s="14"/>
      <c r="P5" s="15" t="s">
        <v>9</v>
      </c>
      <c r="Q5" s="14">
        <v>380</v>
      </c>
      <c r="R5" s="18">
        <v>30</v>
      </c>
      <c r="S5" s="17">
        <f>Q5*R5</f>
        <v>11400</v>
      </c>
      <c r="U5" s="15" t="s">
        <v>2</v>
      </c>
      <c r="V5" s="2">
        <v>50</v>
      </c>
      <c r="W5" s="14" t="s">
        <v>73</v>
      </c>
      <c r="X5" s="16"/>
      <c r="Y5" s="14"/>
      <c r="Z5" s="15" t="s">
        <v>9</v>
      </c>
      <c r="AA5" s="14">
        <v>540</v>
      </c>
      <c r="AB5" s="18">
        <v>45</v>
      </c>
      <c r="AC5" s="17">
        <f>AA5*AB5</f>
        <v>24300</v>
      </c>
      <c r="AE5" s="11"/>
      <c r="AF5" s="14"/>
      <c r="AG5" s="14"/>
      <c r="AH5" s="19"/>
      <c r="AI5" s="14"/>
      <c r="AJ5" s="11"/>
      <c r="AK5" s="14"/>
      <c r="AL5" s="18"/>
      <c r="AM5" s="18"/>
      <c r="AN5" s="11"/>
    </row>
    <row r="6" spans="1:40" x14ac:dyDescent="0.2">
      <c r="A6" s="6" t="s">
        <v>83</v>
      </c>
      <c r="B6" s="2">
        <v>10128</v>
      </c>
      <c r="C6" s="14" t="s">
        <v>74</v>
      </c>
      <c r="D6" s="20"/>
      <c r="E6" s="11"/>
      <c r="F6" s="15"/>
      <c r="G6" s="11"/>
      <c r="H6" s="2"/>
      <c r="I6" s="17"/>
      <c r="K6" s="15" t="s">
        <v>10</v>
      </c>
      <c r="L6" s="2">
        <v>1500</v>
      </c>
      <c r="M6" s="14" t="s">
        <v>90</v>
      </c>
      <c r="N6" s="20"/>
      <c r="O6" s="11"/>
      <c r="P6" s="15" t="s">
        <v>100</v>
      </c>
      <c r="Q6" s="11">
        <v>120</v>
      </c>
      <c r="R6" s="18">
        <v>25</v>
      </c>
      <c r="S6" s="17">
        <f>Q6*R6</f>
        <v>3000</v>
      </c>
      <c r="U6" s="15"/>
      <c r="V6" s="2"/>
      <c r="W6" s="11"/>
      <c r="X6" s="20"/>
      <c r="Y6" s="11"/>
      <c r="Z6" s="15" t="s">
        <v>98</v>
      </c>
      <c r="AA6" s="11">
        <v>360</v>
      </c>
      <c r="AB6" s="18">
        <v>37</v>
      </c>
      <c r="AC6" s="17">
        <f>AB6*AA6</f>
        <v>13320</v>
      </c>
      <c r="AE6" s="11"/>
      <c r="AF6" s="11"/>
      <c r="AG6" s="11"/>
      <c r="AH6" s="11"/>
      <c r="AI6" s="11"/>
      <c r="AJ6" s="11"/>
      <c r="AK6" s="11"/>
      <c r="AL6" s="18"/>
      <c r="AM6" s="18"/>
      <c r="AN6" s="11"/>
    </row>
    <row r="7" spans="1:40" x14ac:dyDescent="0.2">
      <c r="A7" s="15" t="s">
        <v>84</v>
      </c>
      <c r="B7" s="4">
        <v>3165</v>
      </c>
      <c r="C7" s="11" t="s">
        <v>74</v>
      </c>
      <c r="D7" s="20"/>
      <c r="E7" s="11"/>
      <c r="F7" s="15" t="s">
        <v>45</v>
      </c>
      <c r="G7" s="11">
        <v>15</v>
      </c>
      <c r="H7" s="2">
        <v>90</v>
      </c>
      <c r="I7" s="17">
        <f>H7*G7</f>
        <v>1350</v>
      </c>
      <c r="K7" s="15" t="s">
        <v>94</v>
      </c>
      <c r="L7" s="2">
        <v>4000</v>
      </c>
      <c r="M7" s="11"/>
      <c r="N7" s="20"/>
      <c r="O7" s="11"/>
      <c r="P7" s="15"/>
      <c r="Q7" s="11"/>
      <c r="R7" s="18"/>
      <c r="S7" s="17"/>
      <c r="U7" s="15"/>
      <c r="V7" s="2"/>
      <c r="W7" s="11"/>
      <c r="X7" s="20"/>
      <c r="Y7" s="11"/>
      <c r="Z7" s="21" t="s">
        <v>41</v>
      </c>
      <c r="AA7" s="11"/>
      <c r="AB7" s="11"/>
      <c r="AC7" s="22">
        <v>3000</v>
      </c>
      <c r="AE7" s="11"/>
      <c r="AF7" s="11"/>
      <c r="AG7" s="11"/>
      <c r="AH7" s="11"/>
      <c r="AI7" s="11"/>
      <c r="AJ7" s="14"/>
      <c r="AK7" s="11"/>
      <c r="AL7" s="11"/>
      <c r="AM7" s="2"/>
      <c r="AN7" s="11"/>
    </row>
    <row r="8" spans="1:40" x14ac:dyDescent="0.2">
      <c r="A8" s="15" t="s">
        <v>65</v>
      </c>
      <c r="B8" s="2">
        <v>50</v>
      </c>
      <c r="C8" s="14"/>
      <c r="D8" s="23"/>
      <c r="E8" s="14"/>
      <c r="F8" s="15"/>
      <c r="G8" s="11"/>
      <c r="H8" s="2"/>
      <c r="I8" s="20"/>
      <c r="K8" s="15"/>
      <c r="L8" s="2"/>
      <c r="M8" s="14"/>
      <c r="N8" s="23"/>
      <c r="O8" s="14"/>
      <c r="P8" s="15"/>
      <c r="Q8" s="11"/>
      <c r="R8" s="11"/>
      <c r="S8" s="22"/>
      <c r="U8" s="15" t="s">
        <v>58</v>
      </c>
      <c r="V8" s="2">
        <v>2242.77</v>
      </c>
      <c r="W8" s="11" t="s">
        <v>85</v>
      </c>
      <c r="X8" s="23"/>
      <c r="Y8" s="14"/>
      <c r="Z8" s="15"/>
      <c r="AA8" s="11"/>
      <c r="AB8" s="11"/>
      <c r="AC8" s="22"/>
      <c r="AE8" s="11"/>
      <c r="AF8" s="11"/>
      <c r="AG8" s="11"/>
      <c r="AH8" s="14"/>
      <c r="AI8" s="14"/>
      <c r="AJ8" s="11"/>
      <c r="AK8" s="11"/>
      <c r="AL8" s="11"/>
      <c r="AM8" s="11"/>
      <c r="AN8" s="11"/>
    </row>
    <row r="9" spans="1:40" x14ac:dyDescent="0.2">
      <c r="A9" s="15" t="s">
        <v>86</v>
      </c>
      <c r="B9" s="2"/>
      <c r="C9" s="14"/>
      <c r="D9" s="20"/>
      <c r="E9" s="11"/>
      <c r="F9" s="15" t="s">
        <v>64</v>
      </c>
      <c r="G9" s="11"/>
      <c r="H9" s="2"/>
      <c r="I9" s="22">
        <v>765</v>
      </c>
      <c r="K9" s="15" t="s">
        <v>69</v>
      </c>
      <c r="L9" s="2">
        <v>2500</v>
      </c>
      <c r="M9" s="14" t="s">
        <v>71</v>
      </c>
      <c r="N9" s="20"/>
      <c r="O9" s="11"/>
      <c r="P9" s="15"/>
      <c r="Q9" s="11"/>
      <c r="R9" s="11"/>
      <c r="S9" s="22"/>
      <c r="U9" s="15" t="s">
        <v>63</v>
      </c>
      <c r="V9" s="2">
        <v>4000</v>
      </c>
      <c r="W9" s="11"/>
      <c r="X9" s="20"/>
      <c r="Y9" s="11"/>
      <c r="Z9" s="15" t="s">
        <v>49</v>
      </c>
      <c r="AA9" s="11"/>
      <c r="AB9" s="11"/>
      <c r="AC9" s="17"/>
      <c r="AE9" s="11"/>
      <c r="AF9" s="14"/>
      <c r="AG9" s="11"/>
      <c r="AH9" s="11"/>
      <c r="AI9" s="11"/>
      <c r="AJ9" s="11"/>
      <c r="AK9" s="14"/>
      <c r="AL9" s="18"/>
      <c r="AM9" s="18"/>
      <c r="AN9" s="11"/>
    </row>
    <row r="10" spans="1:40" x14ac:dyDescent="0.2">
      <c r="A10" s="15" t="s">
        <v>66</v>
      </c>
      <c r="B10" s="2">
        <v>520</v>
      </c>
      <c r="C10" s="14"/>
      <c r="D10" s="23"/>
      <c r="E10" s="14"/>
      <c r="F10" s="15"/>
      <c r="G10" s="11"/>
      <c r="H10" s="2"/>
      <c r="I10" s="20"/>
      <c r="K10" s="15" t="s">
        <v>89</v>
      </c>
      <c r="L10" s="2">
        <v>150</v>
      </c>
      <c r="M10" s="14" t="s">
        <v>71</v>
      </c>
      <c r="N10" s="23"/>
      <c r="O10" s="14"/>
      <c r="P10" s="15"/>
      <c r="Q10" s="11"/>
      <c r="R10" s="11"/>
      <c r="S10" s="20"/>
      <c r="U10" s="15" t="s">
        <v>70</v>
      </c>
      <c r="V10" s="2">
        <v>1007.28</v>
      </c>
      <c r="W10" s="14" t="s">
        <v>71</v>
      </c>
      <c r="X10" s="23"/>
      <c r="Y10" s="14"/>
      <c r="Z10" s="21"/>
      <c r="AA10" s="11"/>
      <c r="AB10" s="11"/>
      <c r="AC10" s="20"/>
      <c r="AE10" s="11"/>
      <c r="AF10" s="11"/>
      <c r="AG10" s="14"/>
      <c r="AH10" s="14"/>
      <c r="AI10" s="14"/>
      <c r="AJ10" s="11"/>
      <c r="AK10" s="11"/>
      <c r="AL10" s="18"/>
      <c r="AM10" s="18"/>
      <c r="AN10" s="11"/>
    </row>
    <row r="11" spans="1:40" ht="13.5" thickBot="1" x14ac:dyDescent="0.25">
      <c r="A11" s="15" t="s">
        <v>67</v>
      </c>
      <c r="B11" s="2">
        <v>150</v>
      </c>
      <c r="C11" s="11"/>
      <c r="D11" s="23"/>
      <c r="E11" s="14"/>
      <c r="F11" s="15"/>
      <c r="G11" s="11"/>
      <c r="H11" s="2"/>
      <c r="I11" s="20"/>
      <c r="K11" s="15"/>
      <c r="L11" s="2"/>
      <c r="M11" s="11"/>
      <c r="N11" s="23"/>
      <c r="O11" s="14"/>
      <c r="P11" s="15"/>
      <c r="Q11" s="11"/>
      <c r="R11" s="11"/>
      <c r="S11" s="20"/>
      <c r="U11" s="15"/>
      <c r="V11" s="2"/>
      <c r="W11" s="11"/>
      <c r="X11" s="23"/>
      <c r="Y11" s="14"/>
      <c r="Z11" s="24" t="s">
        <v>4</v>
      </c>
      <c r="AA11" s="25"/>
      <c r="AB11" s="25"/>
      <c r="AC11" s="26">
        <f>SUM(AC5:AC10)</f>
        <v>40620</v>
      </c>
      <c r="AE11" s="11"/>
      <c r="AF11" s="14"/>
      <c r="AG11" s="11"/>
      <c r="AH11" s="14"/>
      <c r="AI11" s="14"/>
      <c r="AJ11" s="14"/>
      <c r="AK11" s="11"/>
      <c r="AL11" s="11"/>
      <c r="AM11" s="18"/>
      <c r="AN11" s="11"/>
    </row>
    <row r="12" spans="1:40" x14ac:dyDescent="0.2">
      <c r="A12" s="11" t="s">
        <v>87</v>
      </c>
      <c r="B12" s="2">
        <v>60</v>
      </c>
      <c r="C12" s="11"/>
      <c r="D12" s="23"/>
      <c r="E12" s="14"/>
      <c r="F12" s="15"/>
      <c r="G12" s="11"/>
      <c r="H12" s="2"/>
      <c r="I12" s="20"/>
      <c r="K12" s="15"/>
      <c r="L12" s="2"/>
      <c r="M12" s="11"/>
      <c r="N12" s="23"/>
      <c r="O12" s="14"/>
      <c r="P12" s="15"/>
      <c r="Q12" s="11"/>
      <c r="R12" s="11"/>
      <c r="S12" s="20"/>
      <c r="U12" s="15"/>
      <c r="V12" s="2"/>
      <c r="W12" s="11"/>
      <c r="X12" s="23"/>
      <c r="Y12" s="14"/>
      <c r="Z12" s="14"/>
      <c r="AA12" s="11"/>
      <c r="AB12" s="11"/>
      <c r="AC12" s="17"/>
      <c r="AE12" s="11"/>
      <c r="AF12" s="14"/>
      <c r="AG12" s="11"/>
      <c r="AH12" s="14"/>
      <c r="AI12" s="14"/>
      <c r="AJ12" s="14"/>
      <c r="AK12" s="11"/>
      <c r="AL12" s="11"/>
      <c r="AM12" s="18"/>
      <c r="AN12" s="11"/>
    </row>
    <row r="13" spans="1:40" x14ac:dyDescent="0.2">
      <c r="A13" s="6" t="s">
        <v>5</v>
      </c>
      <c r="B13" s="4">
        <v>29.25</v>
      </c>
      <c r="C13" s="11"/>
      <c r="D13" s="23"/>
      <c r="E13" s="14"/>
      <c r="F13" s="15"/>
      <c r="G13" s="11"/>
      <c r="H13" s="2"/>
      <c r="I13" s="20"/>
      <c r="K13" s="15" t="s">
        <v>24</v>
      </c>
      <c r="L13" s="2">
        <v>555</v>
      </c>
      <c r="M13" s="11" t="s">
        <v>26</v>
      </c>
      <c r="N13" s="23"/>
      <c r="O13" s="14"/>
      <c r="P13" s="15"/>
      <c r="Q13" s="11"/>
      <c r="R13" s="11"/>
      <c r="S13" s="20"/>
      <c r="U13" s="15" t="s">
        <v>81</v>
      </c>
      <c r="V13" s="2">
        <v>15739.8</v>
      </c>
      <c r="W13" s="14" t="s">
        <v>30</v>
      </c>
      <c r="X13" s="16"/>
      <c r="Y13" s="14"/>
      <c r="Z13" s="11"/>
      <c r="AA13" s="11"/>
      <c r="AB13" s="11"/>
      <c r="AC13" s="20"/>
      <c r="AE13" s="11"/>
      <c r="AF13" s="14"/>
      <c r="AG13" s="14"/>
      <c r="AH13" s="19"/>
      <c r="AI13" s="14"/>
      <c r="AJ13" s="11"/>
      <c r="AK13" s="11"/>
      <c r="AL13" s="11"/>
      <c r="AM13" s="18"/>
      <c r="AN13" s="11"/>
    </row>
    <row r="14" spans="1:40" x14ac:dyDescent="0.2">
      <c r="A14" s="15" t="s">
        <v>78</v>
      </c>
      <c r="B14" s="2">
        <v>157.94999999999999</v>
      </c>
      <c r="C14" s="11"/>
      <c r="D14" s="20"/>
      <c r="E14" s="11"/>
      <c r="F14" s="15"/>
      <c r="G14" s="11"/>
      <c r="H14" s="2"/>
      <c r="I14" s="20"/>
      <c r="K14" s="15"/>
      <c r="L14" s="2"/>
      <c r="M14" s="11"/>
      <c r="N14" s="20"/>
      <c r="O14" s="11"/>
      <c r="P14" s="15"/>
      <c r="Q14" s="11"/>
      <c r="R14" s="11"/>
      <c r="S14" s="20"/>
      <c r="U14" s="15"/>
      <c r="V14" s="2"/>
      <c r="W14" s="14"/>
      <c r="X14" s="20"/>
      <c r="Y14" s="11"/>
      <c r="Z14" s="11"/>
      <c r="AA14" s="11"/>
      <c r="AB14" s="11"/>
      <c r="AC14" s="20"/>
      <c r="AE14" s="11"/>
      <c r="AF14" s="14"/>
      <c r="AG14" s="14"/>
      <c r="AH14" s="11"/>
      <c r="AI14" s="11"/>
      <c r="AJ14" s="11"/>
      <c r="AK14" s="11"/>
      <c r="AL14" s="11"/>
      <c r="AM14" s="11"/>
      <c r="AN14" s="11"/>
    </row>
    <row r="15" spans="1:40" x14ac:dyDescent="0.2">
      <c r="A15" s="15" t="s">
        <v>88</v>
      </c>
      <c r="B15" s="2">
        <v>125</v>
      </c>
      <c r="C15" s="11"/>
      <c r="D15" s="23"/>
      <c r="E15" s="14"/>
      <c r="F15" s="15" t="s">
        <v>13</v>
      </c>
      <c r="G15" s="14">
        <v>198</v>
      </c>
      <c r="H15" s="2">
        <f>H5/1.2</f>
        <v>65.833333333333343</v>
      </c>
      <c r="I15" s="17">
        <f>G15*H15</f>
        <v>13035.000000000002</v>
      </c>
      <c r="K15" s="15"/>
      <c r="L15" s="2"/>
      <c r="M15" s="11"/>
      <c r="N15" s="23"/>
      <c r="O15" s="14"/>
      <c r="P15" s="15"/>
      <c r="Q15" s="11"/>
      <c r="R15" s="11"/>
      <c r="S15" s="20"/>
      <c r="U15" s="15"/>
      <c r="V15" s="2"/>
      <c r="W15" s="11"/>
      <c r="X15" s="23"/>
      <c r="Y15" s="14"/>
      <c r="Z15" s="14"/>
      <c r="AA15" s="11"/>
      <c r="AB15" s="11"/>
      <c r="AC15" s="20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40" x14ac:dyDescent="0.2">
      <c r="A16" s="15"/>
      <c r="B16" s="2"/>
      <c r="C16" s="11"/>
      <c r="D16" s="23"/>
      <c r="E16" s="14"/>
      <c r="F16" s="15"/>
      <c r="G16" s="11"/>
      <c r="H16" s="2"/>
      <c r="I16" s="17"/>
      <c r="K16" s="15" t="s">
        <v>59</v>
      </c>
      <c r="L16" s="2">
        <v>700</v>
      </c>
      <c r="M16" s="11" t="s">
        <v>60</v>
      </c>
      <c r="N16" s="23"/>
      <c r="O16" s="14"/>
      <c r="P16" s="15"/>
      <c r="Q16" s="11"/>
      <c r="R16" s="11"/>
      <c r="S16" s="20"/>
      <c r="U16" s="15" t="s">
        <v>5</v>
      </c>
      <c r="V16" s="2">
        <v>92</v>
      </c>
      <c r="W16" s="11" t="s">
        <v>33</v>
      </c>
      <c r="X16" s="23"/>
      <c r="Y16" s="14"/>
      <c r="Z16" s="14"/>
      <c r="AA16" s="11"/>
      <c r="AB16" s="11"/>
      <c r="AC16" s="20"/>
      <c r="AE16" s="11"/>
      <c r="AF16" s="11"/>
      <c r="AG16" s="11"/>
      <c r="AH16" s="11"/>
      <c r="AI16" s="11"/>
      <c r="AJ16" s="11"/>
      <c r="AK16" s="11"/>
      <c r="AL16" s="11"/>
      <c r="AM16" s="11"/>
      <c r="AN16" s="11"/>
    </row>
    <row r="17" spans="1:40" x14ac:dyDescent="0.2">
      <c r="A17" s="15"/>
      <c r="B17" s="2"/>
      <c r="C17" s="14"/>
      <c r="D17" s="23"/>
      <c r="E17" s="14"/>
      <c r="F17" s="21" t="s">
        <v>46</v>
      </c>
      <c r="G17" s="11">
        <v>15</v>
      </c>
      <c r="H17" s="2">
        <f>H7/1.2</f>
        <v>75</v>
      </c>
      <c r="I17" s="17">
        <f>H17*G17</f>
        <v>1125</v>
      </c>
      <c r="K17" s="15" t="s">
        <v>82</v>
      </c>
      <c r="L17" s="2">
        <v>300</v>
      </c>
      <c r="M17" s="14"/>
      <c r="N17" s="23"/>
      <c r="O17" s="14"/>
      <c r="P17" s="15"/>
      <c r="Q17" s="11"/>
      <c r="R17" s="11"/>
      <c r="S17" s="20"/>
      <c r="U17" s="15"/>
      <c r="V17" s="2"/>
      <c r="W17" s="14"/>
      <c r="X17" s="23"/>
      <c r="Y17" s="14"/>
      <c r="Z17" s="14"/>
      <c r="AA17" s="11"/>
      <c r="AB17" s="11"/>
      <c r="AC17" s="20"/>
      <c r="AE17" s="11"/>
      <c r="AF17" s="18"/>
      <c r="AG17" s="11"/>
      <c r="AH17" s="11"/>
      <c r="AI17" s="11"/>
      <c r="AJ17" s="11"/>
      <c r="AK17" s="11"/>
      <c r="AL17" s="11"/>
      <c r="AM17" s="11"/>
      <c r="AN17" s="11"/>
    </row>
    <row r="18" spans="1:40" x14ac:dyDescent="0.2">
      <c r="A18" s="15"/>
      <c r="B18" s="2"/>
      <c r="C18" s="11"/>
      <c r="D18" s="23"/>
      <c r="E18" s="14"/>
      <c r="F18" s="15"/>
      <c r="G18" s="11"/>
      <c r="H18" s="11"/>
      <c r="I18" s="20"/>
      <c r="K18" s="15" t="s">
        <v>79</v>
      </c>
      <c r="L18" s="2">
        <v>352</v>
      </c>
      <c r="M18" s="11" t="s">
        <v>80</v>
      </c>
      <c r="N18" s="23"/>
      <c r="O18" s="14"/>
      <c r="P18" s="15" t="s">
        <v>13</v>
      </c>
      <c r="Q18" s="14">
        <v>380</v>
      </c>
      <c r="R18" s="18">
        <f>R5/1.2</f>
        <v>25</v>
      </c>
      <c r="S18" s="17">
        <f>Q18*R18</f>
        <v>9500</v>
      </c>
      <c r="U18" s="15" t="s">
        <v>19</v>
      </c>
      <c r="V18" s="2">
        <v>479.88</v>
      </c>
      <c r="W18" s="14" t="s">
        <v>44</v>
      </c>
      <c r="X18" s="23"/>
      <c r="Y18" s="14"/>
      <c r="Z18" s="14"/>
      <c r="AA18" s="11"/>
      <c r="AB18" s="11"/>
      <c r="AC18" s="20"/>
    </row>
    <row r="19" spans="1:40" x14ac:dyDescent="0.2">
      <c r="A19" s="15"/>
      <c r="B19" s="2"/>
      <c r="C19" s="11"/>
      <c r="D19" s="20"/>
      <c r="E19" s="11"/>
      <c r="F19" s="21" t="s">
        <v>4</v>
      </c>
      <c r="G19" s="11"/>
      <c r="H19" s="11"/>
      <c r="I19" s="17">
        <f>I5+I6+I7</f>
        <v>16992</v>
      </c>
      <c r="K19" s="15"/>
      <c r="L19" s="2"/>
      <c r="M19" s="11"/>
      <c r="N19" s="20"/>
      <c r="O19" s="11"/>
      <c r="P19" s="15" t="s">
        <v>14</v>
      </c>
      <c r="Q19" s="11">
        <v>120</v>
      </c>
      <c r="R19" s="18">
        <f>R6/1.2</f>
        <v>20.833333333333336</v>
      </c>
      <c r="S19" s="17">
        <f>R19*Q19</f>
        <v>2500.0000000000005</v>
      </c>
      <c r="U19" s="15"/>
      <c r="V19" s="2"/>
      <c r="W19" s="14"/>
      <c r="X19" s="20"/>
      <c r="Y19" s="11"/>
      <c r="Z19" s="11"/>
      <c r="AA19" s="11"/>
      <c r="AB19" s="11"/>
      <c r="AC19" s="20"/>
    </row>
    <row r="20" spans="1:40" ht="13.5" thickBot="1" x14ac:dyDescent="0.25">
      <c r="A20" s="15"/>
      <c r="B20" s="2"/>
      <c r="C20" s="11"/>
      <c r="D20" s="20"/>
      <c r="E20" s="11"/>
      <c r="F20" s="24" t="s">
        <v>15</v>
      </c>
      <c r="G20" s="25"/>
      <c r="H20" s="25"/>
      <c r="I20" s="26">
        <f>(I19/1.2)+I10+I11+I13</f>
        <v>14160</v>
      </c>
      <c r="K20" s="15" t="s">
        <v>92</v>
      </c>
      <c r="L20" s="2">
        <v>1500</v>
      </c>
      <c r="M20" s="11"/>
      <c r="N20" s="20"/>
      <c r="O20" s="11"/>
      <c r="P20" s="21"/>
      <c r="Q20" s="11"/>
      <c r="R20" s="11"/>
      <c r="S20" s="17"/>
      <c r="U20" s="15" t="s">
        <v>20</v>
      </c>
      <c r="V20" s="2">
        <v>1688.42</v>
      </c>
      <c r="W20" s="11"/>
      <c r="X20" s="20"/>
      <c r="Y20" s="11"/>
      <c r="Z20" s="11"/>
      <c r="AA20" s="11"/>
      <c r="AB20" s="11"/>
      <c r="AC20" s="20"/>
    </row>
    <row r="21" spans="1:40" x14ac:dyDescent="0.2">
      <c r="A21" s="15"/>
      <c r="B21" s="2"/>
      <c r="C21" s="11"/>
      <c r="D21" s="20"/>
      <c r="E21" s="11"/>
      <c r="F21" s="11"/>
      <c r="G21" s="11"/>
      <c r="H21" s="11"/>
      <c r="I21" s="20"/>
      <c r="K21" s="15"/>
      <c r="L21" s="2"/>
      <c r="M21" s="11"/>
      <c r="N21" s="20"/>
      <c r="O21" s="11"/>
      <c r="P21" s="21" t="s">
        <v>4</v>
      </c>
      <c r="Q21" s="11"/>
      <c r="R21" s="11"/>
      <c r="S21" s="17">
        <f>S5+S6</f>
        <v>14400</v>
      </c>
      <c r="U21" s="15"/>
      <c r="V21" s="2"/>
      <c r="W21" s="11"/>
      <c r="X21" s="20"/>
      <c r="Y21" s="11"/>
      <c r="Z21" s="11"/>
      <c r="AA21" s="11"/>
      <c r="AB21" s="11"/>
      <c r="AC21" s="20"/>
    </row>
    <row r="22" spans="1:40" ht="13.5" thickBot="1" x14ac:dyDescent="0.25">
      <c r="A22" s="15"/>
      <c r="B22" s="2"/>
      <c r="C22" s="11"/>
      <c r="D22" s="20"/>
      <c r="E22" s="11"/>
      <c r="F22" s="11"/>
      <c r="G22" s="11"/>
      <c r="H22" s="11"/>
      <c r="I22" s="20"/>
      <c r="K22" s="15" t="s">
        <v>93</v>
      </c>
      <c r="L22" s="27">
        <v>1200</v>
      </c>
      <c r="M22" s="11" t="s">
        <v>77</v>
      </c>
      <c r="N22" s="20"/>
      <c r="O22" s="11"/>
      <c r="P22" s="24" t="s">
        <v>15</v>
      </c>
      <c r="Q22" s="25"/>
      <c r="R22" s="25"/>
      <c r="S22" s="26">
        <f>(S21/1.2)+(S7+S8+S9+S10+S11+S13+S14+S15+S16)</f>
        <v>12000</v>
      </c>
      <c r="U22" s="15" t="s">
        <v>91</v>
      </c>
      <c r="V22" s="2">
        <v>800</v>
      </c>
      <c r="W22" s="11" t="s">
        <v>34</v>
      </c>
      <c r="X22" s="20"/>
      <c r="Y22" s="11"/>
      <c r="Z22" s="11"/>
      <c r="AA22" s="11"/>
      <c r="AB22" s="11"/>
      <c r="AC22" s="20"/>
    </row>
    <row r="23" spans="1:40" x14ac:dyDescent="0.2">
      <c r="A23" s="15"/>
      <c r="B23" s="2"/>
      <c r="C23" s="11"/>
      <c r="D23" s="20"/>
      <c r="E23" s="11"/>
      <c r="I23" s="20"/>
      <c r="K23" s="15"/>
      <c r="L23" s="2"/>
      <c r="M23" s="11"/>
      <c r="N23" s="20"/>
      <c r="O23" s="11"/>
      <c r="S23" s="20"/>
      <c r="U23" s="15"/>
      <c r="V23" s="2"/>
      <c r="W23" s="11"/>
      <c r="X23" s="20"/>
      <c r="Y23" s="11"/>
      <c r="Z23" s="11"/>
      <c r="AA23" s="11"/>
      <c r="AB23" s="11"/>
      <c r="AC23" s="20"/>
    </row>
    <row r="24" spans="1:40" x14ac:dyDescent="0.2">
      <c r="A24" s="15"/>
      <c r="B24" s="2"/>
      <c r="C24" s="14"/>
      <c r="D24" s="20"/>
      <c r="E24" s="11"/>
      <c r="F24" s="11"/>
      <c r="G24" s="11"/>
      <c r="H24" s="11"/>
      <c r="I24" s="20"/>
      <c r="K24" s="15" t="s">
        <v>86</v>
      </c>
      <c r="L24" s="2">
        <v>600</v>
      </c>
      <c r="M24" s="14"/>
      <c r="N24" s="20"/>
      <c r="O24" s="11"/>
      <c r="P24" s="11"/>
      <c r="Q24" s="11"/>
      <c r="R24" s="11"/>
      <c r="S24" s="20"/>
      <c r="U24" s="15" t="s">
        <v>31</v>
      </c>
      <c r="V24" s="2">
        <v>60.46</v>
      </c>
      <c r="W24" s="11" t="s">
        <v>35</v>
      </c>
      <c r="X24" s="20"/>
      <c r="Y24" s="11"/>
      <c r="Z24" s="11"/>
      <c r="AA24" s="11"/>
      <c r="AB24" s="11"/>
      <c r="AC24" s="20"/>
    </row>
    <row r="25" spans="1:40" x14ac:dyDescent="0.2">
      <c r="A25" s="15"/>
      <c r="B25" s="2"/>
      <c r="C25" s="11"/>
      <c r="D25" s="20"/>
      <c r="E25" s="11"/>
      <c r="F25" s="11"/>
      <c r="G25" s="11"/>
      <c r="H25" s="11"/>
      <c r="I25" s="20"/>
      <c r="K25" s="15" t="s">
        <v>47</v>
      </c>
      <c r="L25" s="2">
        <v>2400</v>
      </c>
      <c r="M25" s="11" t="s">
        <v>72</v>
      </c>
      <c r="N25" s="20"/>
      <c r="O25" s="11"/>
      <c r="P25" s="11"/>
      <c r="Q25" s="11"/>
      <c r="R25" s="11"/>
      <c r="S25" s="20"/>
      <c r="U25" s="15" t="s">
        <v>32</v>
      </c>
      <c r="V25" s="2">
        <v>1100</v>
      </c>
      <c r="W25" s="11" t="s">
        <v>36</v>
      </c>
      <c r="X25" s="20"/>
      <c r="Y25" s="11"/>
      <c r="Z25" s="11"/>
      <c r="AA25" s="11"/>
      <c r="AB25" s="11"/>
      <c r="AC25" s="20"/>
    </row>
    <row r="26" spans="1:40" x14ac:dyDescent="0.2">
      <c r="A26" s="15"/>
      <c r="B26" s="2"/>
      <c r="C26" s="11"/>
      <c r="D26" s="20"/>
      <c r="E26" s="11"/>
      <c r="F26" s="11"/>
      <c r="G26" s="11"/>
      <c r="H26" s="11"/>
      <c r="I26" s="20"/>
      <c r="K26" s="15" t="s">
        <v>48</v>
      </c>
      <c r="L26" s="2">
        <v>120</v>
      </c>
      <c r="M26" s="11" t="s">
        <v>51</v>
      </c>
      <c r="N26" s="20"/>
      <c r="O26" s="11"/>
      <c r="P26" s="11"/>
      <c r="Q26" s="11"/>
      <c r="R26" s="11"/>
      <c r="S26" s="20"/>
      <c r="U26" s="15" t="s">
        <v>43</v>
      </c>
      <c r="V26" s="2">
        <v>109</v>
      </c>
      <c r="W26" s="11" t="s">
        <v>42</v>
      </c>
      <c r="X26" s="20"/>
      <c r="Y26" s="11"/>
      <c r="Z26" s="11"/>
      <c r="AA26" s="11"/>
      <c r="AB26" s="11"/>
      <c r="AC26" s="20"/>
    </row>
    <row r="27" spans="1:40" x14ac:dyDescent="0.2">
      <c r="A27" s="15"/>
      <c r="B27" s="2"/>
      <c r="C27" s="11"/>
      <c r="D27" s="20"/>
      <c r="E27" s="11"/>
      <c r="F27" s="11"/>
      <c r="G27" s="11"/>
      <c r="H27" s="11"/>
      <c r="I27" s="20"/>
      <c r="K27" s="15" t="s">
        <v>22</v>
      </c>
      <c r="L27" s="2">
        <v>800</v>
      </c>
      <c r="M27" s="14" t="s">
        <v>27</v>
      </c>
      <c r="N27" s="20"/>
      <c r="O27" s="11"/>
      <c r="P27" s="11"/>
      <c r="Q27" s="11"/>
      <c r="R27" s="11"/>
      <c r="S27" s="20"/>
      <c r="U27" s="15" t="s">
        <v>76</v>
      </c>
      <c r="V27" s="2">
        <v>175.56</v>
      </c>
      <c r="W27" s="11"/>
      <c r="X27" s="20"/>
      <c r="Y27" s="11"/>
      <c r="Z27" s="11"/>
      <c r="AA27" s="11"/>
      <c r="AB27" s="11"/>
      <c r="AC27" s="20"/>
    </row>
    <row r="28" spans="1:40" x14ac:dyDescent="0.2">
      <c r="A28" s="15"/>
      <c r="B28" s="2"/>
      <c r="C28" s="11"/>
      <c r="D28" s="20"/>
      <c r="E28" s="11"/>
      <c r="F28" s="11"/>
      <c r="G28" s="11"/>
      <c r="H28" s="11"/>
      <c r="I28" s="20"/>
      <c r="K28" s="15" t="s">
        <v>5</v>
      </c>
      <c r="L28" s="2">
        <v>50</v>
      </c>
      <c r="M28" s="11" t="s">
        <v>28</v>
      </c>
      <c r="N28" s="20"/>
      <c r="O28" s="11"/>
      <c r="P28" s="11"/>
      <c r="Q28" s="11"/>
      <c r="R28" s="11"/>
      <c r="S28" s="20"/>
      <c r="U28" s="15" t="s">
        <v>40</v>
      </c>
      <c r="V28" s="2">
        <v>300</v>
      </c>
      <c r="W28" s="11"/>
      <c r="X28" s="20"/>
      <c r="Y28" s="11"/>
      <c r="Z28" s="11"/>
      <c r="AA28" s="11"/>
      <c r="AB28" s="11"/>
      <c r="AC28" s="20"/>
    </row>
    <row r="29" spans="1:40" x14ac:dyDescent="0.2">
      <c r="A29" s="15"/>
      <c r="B29" s="2"/>
      <c r="C29" s="11"/>
      <c r="D29" s="20"/>
      <c r="E29" s="11"/>
      <c r="F29" s="11"/>
      <c r="G29" s="11"/>
      <c r="H29" s="11"/>
      <c r="I29" s="20"/>
      <c r="K29" s="15" t="s">
        <v>96</v>
      </c>
      <c r="L29" s="2">
        <v>0</v>
      </c>
      <c r="M29" s="11"/>
      <c r="N29" s="20"/>
      <c r="O29" s="11"/>
      <c r="P29" s="11"/>
      <c r="Q29" s="11"/>
      <c r="R29" s="11"/>
      <c r="S29" s="20"/>
      <c r="U29" s="15"/>
      <c r="V29" s="2"/>
      <c r="W29" s="11"/>
      <c r="X29" s="20"/>
      <c r="Y29" s="11"/>
      <c r="Z29" s="11"/>
      <c r="AA29" s="11"/>
      <c r="AB29" s="11"/>
      <c r="AC29" s="20"/>
    </row>
    <row r="30" spans="1:40" x14ac:dyDescent="0.2">
      <c r="A30" s="15"/>
      <c r="B30" s="2"/>
      <c r="C30" s="11"/>
      <c r="D30" s="20"/>
      <c r="E30" s="11"/>
      <c r="F30" s="11"/>
      <c r="G30" s="11"/>
      <c r="H30" s="11"/>
      <c r="I30" s="20"/>
      <c r="K30" s="15" t="s">
        <v>18</v>
      </c>
      <c r="L30" s="2">
        <v>150</v>
      </c>
      <c r="M30" s="11" t="s">
        <v>37</v>
      </c>
      <c r="N30" s="20"/>
      <c r="O30" s="11"/>
      <c r="P30" s="11"/>
      <c r="Q30" s="11"/>
      <c r="R30" s="11"/>
      <c r="S30" s="20"/>
      <c r="U30" s="15"/>
      <c r="V30" s="2"/>
      <c r="W30" s="11" t="s">
        <v>68</v>
      </c>
      <c r="X30" s="20"/>
      <c r="Y30" s="11"/>
      <c r="Z30" s="11"/>
      <c r="AA30" s="11"/>
      <c r="AB30" s="11"/>
      <c r="AC30" s="20"/>
    </row>
    <row r="31" spans="1:40" x14ac:dyDescent="0.2">
      <c r="A31" s="15"/>
      <c r="B31" s="2"/>
      <c r="C31" s="11"/>
      <c r="D31" s="20"/>
      <c r="E31" s="11"/>
      <c r="F31" s="11"/>
      <c r="G31" s="11"/>
      <c r="H31" s="11"/>
      <c r="I31" s="20"/>
      <c r="K31" s="15" t="s">
        <v>21</v>
      </c>
      <c r="L31" s="2">
        <v>1700</v>
      </c>
      <c r="M31" s="11" t="s">
        <v>50</v>
      </c>
      <c r="N31" s="20"/>
      <c r="O31" s="11"/>
      <c r="P31" s="11"/>
      <c r="Q31" s="11"/>
      <c r="R31" s="11"/>
      <c r="S31" s="20"/>
      <c r="U31" s="15"/>
      <c r="V31" s="2"/>
      <c r="W31" s="11"/>
      <c r="X31" s="20"/>
      <c r="Y31" s="11"/>
      <c r="Z31" s="11"/>
      <c r="AA31" s="11"/>
      <c r="AB31" s="11"/>
      <c r="AC31" s="20"/>
    </row>
    <row r="32" spans="1:40" x14ac:dyDescent="0.2">
      <c r="A32" s="15"/>
      <c r="B32" s="2"/>
      <c r="C32" s="11"/>
      <c r="D32" s="20"/>
      <c r="E32" s="11"/>
      <c r="F32" s="11"/>
      <c r="G32" s="11"/>
      <c r="H32" s="11"/>
      <c r="I32" s="20"/>
      <c r="K32" s="15"/>
      <c r="L32" s="2"/>
      <c r="M32" s="11"/>
      <c r="N32" s="20"/>
      <c r="O32" s="11"/>
      <c r="P32" s="11"/>
      <c r="Q32" s="11"/>
      <c r="R32" s="11"/>
      <c r="S32" s="20"/>
      <c r="U32" s="15"/>
      <c r="V32" s="2"/>
      <c r="W32" s="11"/>
      <c r="X32" s="20"/>
      <c r="Y32" s="11"/>
      <c r="Z32" s="11"/>
      <c r="AA32" s="11"/>
      <c r="AB32" s="11"/>
      <c r="AC32" s="20"/>
    </row>
    <row r="33" spans="1:29" x14ac:dyDescent="0.2">
      <c r="A33" s="15"/>
      <c r="B33" s="2"/>
      <c r="C33" s="11"/>
      <c r="D33" s="20"/>
      <c r="E33" s="11"/>
      <c r="F33" s="11"/>
      <c r="G33" s="11"/>
      <c r="H33" s="11"/>
      <c r="I33" s="20"/>
      <c r="K33" s="15"/>
      <c r="L33" s="2"/>
      <c r="M33" s="11"/>
      <c r="N33" s="20"/>
      <c r="O33" s="11"/>
      <c r="P33" s="11"/>
      <c r="Q33" s="11"/>
      <c r="R33" s="11"/>
      <c r="S33" s="20"/>
      <c r="U33" s="15"/>
      <c r="V33" s="2"/>
      <c r="W33" s="11"/>
      <c r="X33" s="20"/>
      <c r="Y33" s="11"/>
      <c r="Z33" s="11"/>
      <c r="AA33" s="11"/>
      <c r="AB33" s="11"/>
      <c r="AC33" s="20"/>
    </row>
    <row r="34" spans="1:29" x14ac:dyDescent="0.2">
      <c r="A34" s="15"/>
      <c r="B34" s="2"/>
      <c r="C34" s="11"/>
      <c r="D34" s="20"/>
      <c r="E34" s="11"/>
      <c r="F34" s="11"/>
      <c r="G34" s="11"/>
      <c r="H34" s="11"/>
      <c r="I34" s="20"/>
      <c r="K34" s="15" t="s">
        <v>38</v>
      </c>
      <c r="L34" s="2">
        <v>21</v>
      </c>
      <c r="M34" s="11" t="s">
        <v>39</v>
      </c>
      <c r="N34" s="20"/>
      <c r="O34" s="11"/>
      <c r="P34" s="11"/>
      <c r="Q34" s="11"/>
      <c r="R34" s="11"/>
      <c r="S34" s="20"/>
      <c r="U34" s="15"/>
      <c r="V34" s="2"/>
      <c r="W34" s="11"/>
      <c r="X34" s="20"/>
      <c r="Y34" s="11"/>
      <c r="Z34" s="11"/>
      <c r="AA34" s="11"/>
      <c r="AB34" s="11"/>
      <c r="AC34" s="20"/>
    </row>
    <row r="35" spans="1:29" x14ac:dyDescent="0.2">
      <c r="A35" s="15"/>
      <c r="B35" s="2"/>
      <c r="C35" s="11"/>
      <c r="D35" s="20"/>
      <c r="E35" s="11"/>
      <c r="F35" s="11"/>
      <c r="G35" s="11"/>
      <c r="H35" s="11"/>
      <c r="I35" s="20"/>
      <c r="K35" s="15"/>
      <c r="L35" s="2"/>
      <c r="M35" s="11"/>
      <c r="N35" s="20"/>
      <c r="O35" s="11"/>
      <c r="P35" s="11"/>
      <c r="Q35" s="11"/>
      <c r="R35" s="11"/>
      <c r="S35" s="20"/>
      <c r="U35" s="15"/>
      <c r="V35" s="2"/>
      <c r="W35" s="11"/>
      <c r="X35" s="20"/>
      <c r="Y35" s="11"/>
      <c r="Z35" s="11"/>
      <c r="AA35" s="11"/>
      <c r="AB35" s="11"/>
      <c r="AC35" s="20"/>
    </row>
    <row r="36" spans="1:29" x14ac:dyDescent="0.2">
      <c r="A36" s="15"/>
      <c r="B36" s="2"/>
      <c r="C36" s="11"/>
      <c r="D36" s="20"/>
      <c r="E36" s="11"/>
      <c r="F36" s="11"/>
      <c r="G36" s="11"/>
      <c r="H36" s="11"/>
      <c r="I36" s="20"/>
      <c r="K36" s="15" t="s">
        <v>75</v>
      </c>
      <c r="L36" s="2">
        <v>151.62</v>
      </c>
      <c r="M36" s="11"/>
      <c r="N36" s="20"/>
      <c r="O36" s="11"/>
      <c r="P36" s="11"/>
      <c r="Q36" s="11"/>
      <c r="R36" s="11"/>
      <c r="S36" s="20"/>
      <c r="U36" s="15"/>
      <c r="V36" s="2"/>
      <c r="W36" s="11"/>
      <c r="X36" s="20"/>
      <c r="Y36" s="11"/>
      <c r="Z36" s="11"/>
      <c r="AA36" s="11"/>
      <c r="AB36" s="11"/>
      <c r="AC36" s="20"/>
    </row>
    <row r="37" spans="1:29" x14ac:dyDescent="0.2">
      <c r="A37" s="15"/>
      <c r="B37" s="2"/>
      <c r="C37" s="14"/>
      <c r="D37" s="20"/>
      <c r="E37" s="11"/>
      <c r="F37" s="11"/>
      <c r="G37" s="11"/>
      <c r="H37" s="11"/>
      <c r="I37" s="20"/>
      <c r="K37" s="15"/>
      <c r="L37" s="2"/>
      <c r="M37" s="14"/>
      <c r="N37" s="20"/>
      <c r="O37" s="11"/>
      <c r="P37" s="11"/>
      <c r="Q37" s="11"/>
      <c r="R37" s="11"/>
      <c r="S37" s="20"/>
      <c r="U37" s="15"/>
      <c r="V37" s="2"/>
      <c r="W37" s="11"/>
      <c r="X37" s="20"/>
      <c r="Y37" s="11"/>
      <c r="Z37" s="11"/>
      <c r="AA37" s="11"/>
      <c r="AB37" s="11"/>
      <c r="AC37" s="20"/>
    </row>
    <row r="38" spans="1:29" x14ac:dyDescent="0.2">
      <c r="A38" s="15" t="s">
        <v>23</v>
      </c>
      <c r="B38" s="2">
        <f>SUM(B5:B37)</f>
        <v>14415.2</v>
      </c>
      <c r="C38" s="14"/>
      <c r="D38" s="23"/>
      <c r="E38" s="14"/>
      <c r="F38" s="14"/>
      <c r="G38" s="11"/>
      <c r="H38" s="11"/>
      <c r="I38" s="20"/>
      <c r="K38" s="15" t="s">
        <v>23</v>
      </c>
      <c r="L38" s="2">
        <f>SUM(L5:L37)</f>
        <v>18809.62</v>
      </c>
      <c r="M38" s="14"/>
      <c r="N38" s="23"/>
      <c r="O38" s="14"/>
      <c r="P38" s="14"/>
      <c r="Q38" s="11"/>
      <c r="R38" s="11"/>
      <c r="S38" s="20"/>
      <c r="U38" s="15"/>
      <c r="V38" s="2"/>
      <c r="W38" s="14"/>
      <c r="X38" s="23"/>
      <c r="Y38" s="14"/>
      <c r="Z38" s="14"/>
      <c r="AA38" s="11"/>
      <c r="AB38" s="11"/>
      <c r="AC38" s="20"/>
    </row>
    <row r="39" spans="1:29" x14ac:dyDescent="0.2">
      <c r="A39" s="15" t="s">
        <v>17</v>
      </c>
      <c r="B39" s="2">
        <f>I20+I9</f>
        <v>14925</v>
      </c>
      <c r="C39" s="14"/>
      <c r="D39" s="23"/>
      <c r="E39" s="14"/>
      <c r="F39" s="14"/>
      <c r="G39" s="11"/>
      <c r="H39" s="11"/>
      <c r="I39" s="20"/>
      <c r="K39" s="15" t="s">
        <v>17</v>
      </c>
      <c r="L39" s="2">
        <f>S22</f>
        <v>12000</v>
      </c>
      <c r="M39" s="14"/>
      <c r="N39" s="23"/>
      <c r="O39" s="14"/>
      <c r="P39" s="14"/>
      <c r="Q39" s="11"/>
      <c r="R39" s="11"/>
      <c r="S39" s="20"/>
      <c r="U39" s="15" t="s">
        <v>6</v>
      </c>
      <c r="V39" s="2">
        <f>SUM(V5:V36)</f>
        <v>27845.170000000002</v>
      </c>
      <c r="W39" s="14"/>
      <c r="X39" s="23"/>
      <c r="Y39" s="14"/>
      <c r="Z39" s="14"/>
      <c r="AA39" s="11"/>
      <c r="AB39" s="11"/>
      <c r="AC39" s="20"/>
    </row>
    <row r="40" spans="1:29" x14ac:dyDescent="0.2">
      <c r="A40" s="15" t="s">
        <v>8</v>
      </c>
      <c r="B40" s="2">
        <f>B39-B38</f>
        <v>509.79999999999927</v>
      </c>
      <c r="C40" s="14"/>
      <c r="D40" s="23"/>
      <c r="E40" s="14"/>
      <c r="F40" s="14"/>
      <c r="G40" s="11"/>
      <c r="H40" s="11"/>
      <c r="I40" s="20"/>
      <c r="K40" s="15" t="s">
        <v>8</v>
      </c>
      <c r="L40" s="2">
        <f>L39-L38</f>
        <v>-6809.619999999999</v>
      </c>
      <c r="M40" s="14"/>
      <c r="N40" s="23"/>
      <c r="O40" s="14"/>
      <c r="P40" s="14"/>
      <c r="Q40" s="11"/>
      <c r="R40" s="11"/>
      <c r="S40" s="20"/>
      <c r="U40" s="15" t="s">
        <v>7</v>
      </c>
      <c r="V40" s="2">
        <f>AC11</f>
        <v>40620</v>
      </c>
      <c r="W40" s="14"/>
      <c r="X40" s="23"/>
      <c r="Y40" s="14"/>
      <c r="Z40" s="14"/>
      <c r="AA40" s="11"/>
      <c r="AB40" s="11"/>
      <c r="AC40" s="20"/>
    </row>
    <row r="41" spans="1:29" x14ac:dyDescent="0.2">
      <c r="A41" s="15"/>
      <c r="B41" s="2"/>
      <c r="C41" s="28"/>
      <c r="D41" s="23"/>
      <c r="E41" s="14"/>
      <c r="F41" s="14"/>
      <c r="G41" s="11"/>
      <c r="H41" s="11"/>
      <c r="I41" s="20"/>
      <c r="K41" s="15"/>
      <c r="L41" s="2"/>
      <c r="M41" s="28"/>
      <c r="N41" s="23"/>
      <c r="O41" s="14"/>
      <c r="P41" s="14"/>
      <c r="Q41" s="11"/>
      <c r="R41" s="11"/>
      <c r="S41" s="20"/>
      <c r="U41" s="15" t="s">
        <v>8</v>
      </c>
      <c r="V41" s="2">
        <f>V40-V39</f>
        <v>12774.829999999998</v>
      </c>
      <c r="W41" s="14"/>
      <c r="X41" s="23"/>
      <c r="Y41" s="14"/>
      <c r="Z41" s="14"/>
      <c r="AA41" s="11"/>
      <c r="AB41" s="11"/>
      <c r="AC41" s="20"/>
    </row>
    <row r="42" spans="1:29" ht="13.5" thickBot="1" x14ac:dyDescent="0.25">
      <c r="A42" s="29"/>
      <c r="B42" s="3"/>
      <c r="C42" s="25"/>
      <c r="D42" s="30"/>
      <c r="E42" s="31"/>
      <c r="F42" s="31"/>
      <c r="G42" s="25"/>
      <c r="H42" s="25"/>
      <c r="I42" s="32"/>
      <c r="K42" s="29"/>
      <c r="L42" s="3"/>
      <c r="M42" s="25"/>
      <c r="N42" s="30"/>
      <c r="O42" s="31"/>
      <c r="P42" s="31"/>
      <c r="Q42" s="25"/>
      <c r="R42" s="25"/>
      <c r="S42" s="32"/>
      <c r="U42" s="29"/>
      <c r="V42" s="3"/>
      <c r="W42" s="33"/>
      <c r="X42" s="30"/>
      <c r="Y42" s="31"/>
      <c r="Z42" s="31"/>
      <c r="AA42" s="25"/>
      <c r="AB42" s="25"/>
      <c r="AC42" s="32"/>
    </row>
    <row r="44" spans="1:29" x14ac:dyDescent="0.2">
      <c r="K44" s="6" t="s">
        <v>11</v>
      </c>
      <c r="N44" s="34">
        <f>B38+L38+V39+AF14</f>
        <v>61069.990000000005</v>
      </c>
    </row>
    <row r="45" spans="1:29" x14ac:dyDescent="0.2">
      <c r="K45" s="6" t="s">
        <v>12</v>
      </c>
      <c r="N45" s="34">
        <f>B39+L39+V40</f>
        <v>67545</v>
      </c>
    </row>
    <row r="46" spans="1:29" x14ac:dyDescent="0.2">
      <c r="K46" s="6" t="s">
        <v>16</v>
      </c>
      <c r="N46" s="36">
        <f>N45-N44</f>
        <v>6475.0099999999948</v>
      </c>
    </row>
    <row r="47" spans="1:29" x14ac:dyDescent="0.2">
      <c r="B47" s="6"/>
      <c r="N47" s="34"/>
    </row>
    <row r="48" spans="1:29" x14ac:dyDescent="0.2">
      <c r="B48" s="6"/>
      <c r="K48" s="6" t="s">
        <v>52</v>
      </c>
      <c r="N48" s="4">
        <f>I15+I16+I17+I9</f>
        <v>14925.000000000002</v>
      </c>
    </row>
    <row r="49" spans="2:14" x14ac:dyDescent="0.2">
      <c r="B49" s="6"/>
      <c r="K49" s="6" t="s">
        <v>53</v>
      </c>
      <c r="N49" s="4">
        <f>AC5+AC6+AC7+AC8</f>
        <v>40620</v>
      </c>
    </row>
    <row r="50" spans="2:14" x14ac:dyDescent="0.2">
      <c r="B50" s="6"/>
      <c r="K50" s="6" t="s">
        <v>95</v>
      </c>
      <c r="N50" s="4">
        <f>S22</f>
        <v>12000</v>
      </c>
    </row>
    <row r="51" spans="2:14" x14ac:dyDescent="0.2">
      <c r="B51" s="6"/>
      <c r="N51" s="35">
        <f>SUM(N48:N50)</f>
        <v>67545</v>
      </c>
    </row>
    <row r="52" spans="2:14" x14ac:dyDescent="0.2">
      <c r="B52" s="6"/>
      <c r="N52" s="4"/>
    </row>
    <row r="53" spans="2:14" x14ac:dyDescent="0.2">
      <c r="B53" s="6"/>
      <c r="K53" s="6" t="s">
        <v>54</v>
      </c>
      <c r="N53" s="4">
        <f>B38</f>
        <v>14415.2</v>
      </c>
    </row>
    <row r="54" spans="2:14" x14ac:dyDescent="0.2">
      <c r="B54" s="6"/>
      <c r="K54" s="6" t="s">
        <v>56</v>
      </c>
      <c r="N54" s="4">
        <f>V39</f>
        <v>27845.170000000002</v>
      </c>
    </row>
    <row r="55" spans="2:14" x14ac:dyDescent="0.2">
      <c r="B55" s="6"/>
      <c r="K55" s="6" t="s">
        <v>55</v>
      </c>
      <c r="N55" s="4">
        <f>L38</f>
        <v>18809.62</v>
      </c>
    </row>
    <row r="56" spans="2:14" x14ac:dyDescent="0.2">
      <c r="B56" s="6"/>
      <c r="N56" s="35">
        <f>SUM(N53:N55)</f>
        <v>61069.990000000005</v>
      </c>
    </row>
    <row r="58" spans="2:14" x14ac:dyDescent="0.2">
      <c r="B58" s="6"/>
      <c r="K58" s="6" t="s">
        <v>57</v>
      </c>
      <c r="N58" s="37">
        <f>(N48+N49+N50)-(N53+N54+N55)</f>
        <v>6475.0099999999948</v>
      </c>
    </row>
  </sheetData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QMUL Document" ma:contentTypeID="0x0101005EA864BF41DF8A41860E925F5B29BCF500D444238D0DFA224A9E83C1BD0AB64D1A" ma:contentTypeVersion="30" ma:contentTypeDescription="" ma:contentTypeScope="" ma:versionID="450b94d68d1b215492b5990a45f41870">
  <xsd:schema xmlns:xsd="http://www.w3.org/2001/XMLSchema" xmlns:xs="http://www.w3.org/2001/XMLSchema" xmlns:p="http://schemas.microsoft.com/office/2006/metadata/properties" xmlns:ns1="http://schemas.microsoft.com/sharepoint/v3" xmlns:ns2="d5efd484-15aa-41a0-83f6-0646502cb6d6" xmlns:ns3="43290b45-9218-47bd-b3c1-b943c18b9678" targetNamespace="http://schemas.microsoft.com/office/2006/metadata/properties" ma:root="true" ma:fieldsID="253047522f0a7cdde8b77c4bc93beb11" ns1:_="" ns2:_="" ns3:_="">
    <xsd:import namespace="http://schemas.microsoft.com/sharepoint/v3"/>
    <xsd:import namespace="d5efd484-15aa-41a0-83f6-0646502cb6d6"/>
    <xsd:import namespace="43290b45-9218-47bd-b3c1-b943c18b9678"/>
    <xsd:element name="properties">
      <xsd:complexType>
        <xsd:sequence>
          <xsd:element name="documentManagement">
            <xsd:complexType>
              <xsd:all>
                <xsd:element ref="ns1:QMULDocumentStatusTaxHTField0" minOccurs="0"/>
                <xsd:element ref="ns1:QMULDepartmentTaxHTField0" minOccurs="0"/>
                <xsd:element ref="ns1:QMULSchoolTaxHTField0" minOccurs="0"/>
                <xsd:element ref="ns1:QMULDocumentTypeTaxHTField0" minOccurs="0"/>
                <xsd:element ref="ns1:QMULLocationTaxHTField0" minOccurs="0"/>
                <xsd:element ref="ns1:QMULInformationClassificationTaxHTField0" minOccurs="0"/>
                <xsd:element ref="ns1:QMULAcademicYear" minOccurs="0"/>
                <xsd:element ref="ns1:QMULProject" minOccurs="0"/>
                <xsd:element ref="ns1:QMULReviewDate" minOccurs="0"/>
                <xsd:element ref="ns1:QMULOwner" minOccurs="0"/>
                <xsd:element ref="ns2:TaxKeywordTaxHTField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QMULDocumentStatusTaxHTField0" ma:index="8" nillable="true" ma:taxonomy="true" ma:internalName="QMULDocumentStatusTaxHTField0" ma:taxonomyFieldName="QMULDocumentStatus" ma:displayName="Document Status" ma:default="" ma:fieldId="{083bdfb7-9f4e-4bc9-b582-62ed6b950f9e}" ma:sspId="9c18f9b8-5ae4-4f0b-a238-a922c51e2dda" ma:termSetId="780aba48-6c17-4ca0-84b9-f0207a0956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MULDepartmentTaxHTField0" ma:index="10" nillable="true" ma:taxonomy="true" ma:internalName="QMULDepartmentTaxHTField0" ma:taxonomyFieldName="QMULDepartment" ma:displayName="Department" ma:readOnly="false" ma:default="" ma:fieldId="{2a7d89f9-5f8e-4c42-ab4f-aa1fc3002ea0}" ma:sspId="9c18f9b8-5ae4-4f0b-a238-a922c51e2dda" ma:termSetId="28874c57-2df5-45e8-a804-d15afc96d4e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MULSchoolTaxHTField0" ma:index="12" nillable="true" ma:taxonomy="true" ma:internalName="QMULSchoolTaxHTField0" ma:taxonomyFieldName="QMULSchool" ma:displayName="School" ma:readOnly="false" ma:default="" ma:fieldId="{46346f8e-3161-4021-8b14-3dcca2e3ca8d}" ma:sspId="9c18f9b8-5ae4-4f0b-a238-a922c51e2dda" ma:termSetId="0f9f7e9f-7d6b-4cae-9193-a3e3200f87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MULDocumentTypeTaxHTField0" ma:index="14" nillable="true" ma:taxonomy="true" ma:internalName="QMULDocumentTypeTaxHTField0" ma:taxonomyFieldName="QMULDocumentType" ma:displayName="Document Type" ma:default="" ma:fieldId="{2596c3af-0d77-4ea4-a15d-d3f71457b096}" ma:sspId="9c18f9b8-5ae4-4f0b-a238-a922c51e2dda" ma:termSetId="8ec3f1bd-c4f8-46a7-ae88-878ed3be39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MULLocationTaxHTField0" ma:index="16" nillable="true" ma:taxonomy="true" ma:internalName="QMULLocationTaxHTField0" ma:taxonomyFieldName="QMULLocation" ma:displayName="Location" ma:default="" ma:fieldId="{29b985f4-a05e-4f39-b5da-e9fb81ddaa79}" ma:sspId="9c18f9b8-5ae4-4f0b-a238-a922c51e2dda" ma:termSetId="5327f1c4-618f-4317-b197-fc29da39fa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MULInformationClassificationTaxHTField0" ma:index="18" nillable="true" ma:taxonomy="true" ma:internalName="QMULInformationClassificationTaxHTField0" ma:taxonomyFieldName="QMULInformationClassification" ma:displayName="Information Classification" ma:default="1;#Protect|9124d8d9-0c1c-41e9-aa14-aba001e9a028" ma:fieldId="{57b3469a-2ea1-4a06-a2d1-c99ce62a5d6f}" ma:sspId="9c18f9b8-5ae4-4f0b-a238-a922c51e2dda" ma:termSetId="a3d7b326-4e5e-4e73-95fa-6245adfab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QMULAcademicYear" ma:index="20" nillable="true" ma:displayName="Academic Year" ma:decimals="0" ma:internalName="QMULAcademicYear" ma:percentage="FALSE">
      <xsd:simpleType>
        <xsd:restriction base="dms:Number">
          <xsd:maxInclusive value="9999"/>
          <xsd:minInclusive value="1000"/>
        </xsd:restriction>
      </xsd:simpleType>
    </xsd:element>
    <xsd:element name="QMULProject" ma:index="21" nillable="true" ma:displayName="Project" ma:internalName="QMULProject">
      <xsd:simpleType>
        <xsd:restriction base="dms:Text">
          <xsd:maxLength value="255"/>
        </xsd:restriction>
      </xsd:simpleType>
    </xsd:element>
    <xsd:element name="QMULReviewDate" ma:index="22" nillable="true" ma:displayName="Review Date" ma:format="DateOnly" ma:internalName="QMULReviewDate">
      <xsd:simpleType>
        <xsd:restriction base="dms:DateTime"/>
      </xsd:simpleType>
    </xsd:element>
    <xsd:element name="QMULOwner" ma:index="23" nillable="true" ma:displayName="Owner" ma:list="UserInfo" ma:SharePointGroup="0" ma:internalName="QMUL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fd484-15aa-41a0-83f6-0646502cb6d6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24" nillable="true" ma:taxonomy="true" ma:internalName="TaxKeywordTaxHTField" ma:taxonomyFieldName="TaxKeyword" ma:displayName="Enterprise Keywords" ma:fieldId="{23f27201-bee3-471e-b2e7-b64fd8b7ca38}" ma:taxonomyMulti="true" ma:sspId="9c18f9b8-5ae4-4f0b-a238-a922c51e2dda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6" nillable="true" ma:displayName="Taxonomy Catch All Column" ma:hidden="true" ma:list="{30e613a6-f731-4356-8d7b-d117103c911a}" ma:internalName="TaxCatchAll" ma:showField="CatchAllData" ma:web="b6276fa6-9130-4490-8bef-9298fe2154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7" nillable="true" ma:displayName="Taxonomy Catch All Column1" ma:hidden="true" ma:list="{30e613a6-f731-4356-8d7b-d117103c911a}" ma:internalName="TaxCatchAllLabel" ma:readOnly="true" ma:showField="CatchAllDataLabel" ma:web="b6276fa6-9130-4490-8bef-9298fe2154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290b45-9218-47bd-b3c1-b943c18b96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9c18f9b8-5ae4-4f0b-a238-a922c51e2dda" ContentTypeId="0x0101005EA864BF41DF8A41860E925F5B29BCF5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MULInformationClassificationTaxHTField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Protect</TermName>
          <TermId xmlns="http://schemas.microsoft.com/office/infopath/2007/PartnerControls">9124d8d9-0c1c-41e9-aa14-aba001e9a028</TermId>
        </TermInfo>
      </Terms>
    </QMULInformationClassificationTaxHTField0>
    <TaxKeywordTaxHTField xmlns="d5efd484-15aa-41a0-83f6-0646502cb6d6">
      <Terms xmlns="http://schemas.microsoft.com/office/infopath/2007/PartnerControls"/>
    </TaxKeywordTaxHTField>
    <TaxCatchAll xmlns="d5efd484-15aa-41a0-83f6-0646502cb6d6">
      <Value>1</Value>
    </TaxCatchAll>
    <QMULSchoolTaxHTField0 xmlns="http://schemas.microsoft.com/sharepoint/v3">
      <Terms xmlns="http://schemas.microsoft.com/office/infopath/2007/PartnerControls"/>
    </QMULSchoolTaxHTField0>
    <QMULDocumentTypeTaxHTField0 xmlns="http://schemas.microsoft.com/sharepoint/v3">
      <Terms xmlns="http://schemas.microsoft.com/office/infopath/2007/PartnerControls"/>
    </QMULDocumentTypeTaxHTField0>
    <QMULReviewDate xmlns="http://schemas.microsoft.com/sharepoint/v3" xsi:nil="true"/>
    <QMULOwner xmlns="http://schemas.microsoft.com/sharepoint/v3">
      <UserInfo>
        <DisplayName/>
        <AccountId xsi:nil="true"/>
        <AccountType/>
      </UserInfo>
    </QMULOwner>
    <QMULDepartmentTaxHTField0 xmlns="http://schemas.microsoft.com/sharepoint/v3">
      <Terms xmlns="http://schemas.microsoft.com/office/infopath/2007/PartnerControls"/>
    </QMULDepartmentTaxHTField0>
    <QMULAcademicYear xmlns="http://schemas.microsoft.com/sharepoint/v3" xsi:nil="true"/>
    <QMULLocationTaxHTField0 xmlns="http://schemas.microsoft.com/sharepoint/v3">
      <Terms xmlns="http://schemas.microsoft.com/office/infopath/2007/PartnerControls"/>
    </QMULLocationTaxHTField0>
    <QMULDocumentStatusTaxHTField0 xmlns="http://schemas.microsoft.com/sharepoint/v3">
      <Terms xmlns="http://schemas.microsoft.com/office/infopath/2007/PartnerControls"/>
    </QMULDocumentStatusTaxHTField0>
    <QMULProject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AF6854C-6CF9-44A9-AE1F-62891AB50108}"/>
</file>

<file path=customXml/itemProps2.xml><?xml version="1.0" encoding="utf-8"?>
<ds:datastoreItem xmlns:ds="http://schemas.openxmlformats.org/officeDocument/2006/customXml" ds:itemID="{DEFD9A49-5C2E-4702-9974-EF564AE0A869}"/>
</file>

<file path=customXml/itemProps3.xml><?xml version="1.0" encoding="utf-8"?>
<ds:datastoreItem xmlns:ds="http://schemas.openxmlformats.org/officeDocument/2006/customXml" ds:itemID="{98C09B2C-01D0-4FD5-9841-D4F09F29059F}"/>
</file>

<file path=customXml/itemProps4.xml><?xml version="1.0" encoding="utf-8"?>
<ds:datastoreItem xmlns:ds="http://schemas.openxmlformats.org/officeDocument/2006/customXml" ds:itemID="{3E49A67D-E7F2-4B37-A12C-1F5A4AA972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Scenario 1</vt:lpstr>
      <vt:lpstr>Scenario 2</vt:lpstr>
      <vt:lpstr>Scenario 3</vt:lpstr>
      <vt:lpstr>Scenario 4</vt:lpstr>
      <vt:lpstr>Scenario 5</vt:lpstr>
      <vt:lpstr>£30 SB</vt:lpstr>
      <vt:lpstr>'Scenario 2'!Is_there_VAT_on_this_Cost?</vt:lpstr>
      <vt:lpstr>'Scenario 3'!Is_there_VAT_on_this_Cost?</vt:lpstr>
      <vt:lpstr>'Scenario 4'!Is_there_VAT_on_this_Cost?</vt:lpstr>
      <vt:lpstr>'Scenario 5'!Is_there_VAT_on_this_Cost?</vt:lpstr>
      <vt:lpstr>Is_there_VAT_on_this_Cost?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Joey Addai-Poku</dc:creator>
  <cp:lastModifiedBy>Clara Lee</cp:lastModifiedBy>
  <cp:lastPrinted>2014-07-10T14:28:33Z</cp:lastPrinted>
  <dcterms:created xsi:type="dcterms:W3CDTF">2011-03-07T15:04:59Z</dcterms:created>
  <dcterms:modified xsi:type="dcterms:W3CDTF">2019-11-12T11:51:45Z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0x0101005EA864BF41DF8A41860E925F5B29BCF500D444238D0DFA224A9E83C1BD0AB64D1A</vt:lpwstr>
  </property>
</Properties>
</file>